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4\10. Octubre\"/>
    </mc:Choice>
  </mc:AlternateContent>
  <bookViews>
    <workbookView xWindow="0" yWindow="0" windowWidth="19200" windowHeight="7185" tabRatio="840"/>
  </bookViews>
  <sheets>
    <sheet name="Indice" sheetId="3" r:id="rId1"/>
    <sheet name="Requerimientos Octubre_2024" sheetId="4" r:id="rId2"/>
    <sheet name="Historico Gob.ec" sheetId="5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1" i="4" l="1"/>
  <c r="D142" i="4"/>
  <c r="D143" i="4"/>
  <c r="D144" i="4"/>
  <c r="D145" i="4"/>
  <c r="D146" i="4"/>
  <c r="D147" i="4"/>
  <c r="D149" i="4"/>
  <c r="D150" i="4"/>
  <c r="D151" i="4"/>
  <c r="D152" i="4"/>
  <c r="D154" i="4"/>
  <c r="D155" i="4"/>
  <c r="D156" i="4"/>
  <c r="D158" i="4"/>
  <c r="D159" i="4"/>
  <c r="D160" i="4"/>
  <c r="D161" i="4"/>
  <c r="D162" i="4"/>
  <c r="D163" i="4"/>
  <c r="D139" i="4"/>
  <c r="C163" i="4"/>
  <c r="C147" i="4"/>
  <c r="C161" i="4"/>
  <c r="C160" i="4"/>
  <c r="C158" i="4"/>
  <c r="C156" i="4"/>
  <c r="C155" i="4"/>
  <c r="C154" i="4"/>
  <c r="C152" i="4"/>
  <c r="C151" i="4"/>
  <c r="C150" i="4"/>
  <c r="C149" i="4"/>
  <c r="C146" i="4"/>
  <c r="C145" i="4"/>
  <c r="C144" i="4"/>
  <c r="C143" i="4"/>
  <c r="C142" i="4"/>
  <c r="C139" i="4"/>
  <c r="C141" i="4"/>
  <c r="J131" i="4"/>
  <c r="I131" i="4"/>
  <c r="J111" i="4"/>
  <c r="I111" i="4"/>
  <c r="J128" i="4"/>
  <c r="J124" i="4"/>
  <c r="J120" i="4"/>
  <c r="J116" i="4"/>
  <c r="J108" i="4"/>
  <c r="J104" i="4"/>
  <c r="J100" i="4"/>
  <c r="J96" i="4"/>
  <c r="J92" i="4"/>
  <c r="J88" i="4"/>
  <c r="J84" i="4"/>
  <c r="J80" i="4"/>
  <c r="J76" i="4"/>
  <c r="E130" i="4" l="1"/>
  <c r="E127" i="4"/>
  <c r="D130" i="4"/>
  <c r="D122" i="4"/>
  <c r="E122" i="4" s="1"/>
  <c r="E118" i="4"/>
  <c r="E111" i="4"/>
  <c r="E107" i="4"/>
  <c r="E103" i="4"/>
  <c r="D114" i="4"/>
  <c r="E95" i="4"/>
  <c r="D98" i="4"/>
  <c r="E91" i="4"/>
  <c r="E88" i="4"/>
  <c r="E84" i="4"/>
  <c r="E80" i="4"/>
  <c r="E76" i="4"/>
  <c r="D91" i="4"/>
  <c r="Y14" i="5" l="1"/>
  <c r="Y15" i="5"/>
  <c r="Y16" i="5"/>
  <c r="Y17" i="5"/>
  <c r="Y18" i="5"/>
  <c r="Y13" i="5"/>
  <c r="W14" i="5"/>
  <c r="W15" i="5"/>
  <c r="W16" i="5"/>
  <c r="W17" i="5"/>
  <c r="W18" i="5"/>
  <c r="W13" i="5"/>
  <c r="U14" i="5"/>
  <c r="U15" i="5"/>
  <c r="U16" i="5"/>
  <c r="U17" i="5"/>
  <c r="U18" i="5"/>
  <c r="U13" i="5"/>
  <c r="K43" i="4"/>
  <c r="K44" i="4"/>
  <c r="K45" i="4"/>
  <c r="K46" i="4"/>
  <c r="K47" i="4"/>
  <c r="K48" i="4"/>
  <c r="K49" i="4"/>
  <c r="K50" i="4"/>
  <c r="K51" i="4"/>
  <c r="K52" i="4"/>
  <c r="K42" i="4"/>
  <c r="J53" i="4"/>
  <c r="E43" i="4"/>
  <c r="E44" i="4"/>
  <c r="E45" i="4"/>
  <c r="E42" i="4"/>
  <c r="D46" i="4"/>
  <c r="E12" i="4"/>
  <c r="E13" i="4"/>
  <c r="E14" i="4"/>
  <c r="E15" i="4"/>
  <c r="E16" i="4"/>
  <c r="E11" i="4"/>
  <c r="K53" i="4" l="1"/>
  <c r="L43" i="4" s="1"/>
  <c r="H131" i="4"/>
  <c r="L50" i="4" l="1"/>
  <c r="L51" i="4"/>
  <c r="L52" i="4"/>
  <c r="L47" i="4"/>
  <c r="L53" i="4"/>
  <c r="L44" i="4"/>
  <c r="L49" i="4"/>
  <c r="L48" i="4"/>
  <c r="L46" i="4"/>
  <c r="L45" i="4"/>
  <c r="C114" i="4"/>
  <c r="E114" i="4" s="1"/>
  <c r="B61" i="5" l="1"/>
  <c r="Z61" i="5"/>
  <c r="C46" i="4" l="1"/>
  <c r="E46" i="4" s="1"/>
  <c r="F42" i="4" l="1"/>
  <c r="F43" i="4"/>
  <c r="F45" i="4"/>
  <c r="F44" i="4"/>
  <c r="B156" i="4"/>
  <c r="B155" i="4"/>
  <c r="B154" i="4"/>
  <c r="B152" i="4"/>
  <c r="B151" i="4"/>
  <c r="B150" i="4"/>
  <c r="B149" i="4"/>
  <c r="B147" i="4"/>
  <c r="B146" i="4"/>
  <c r="B145" i="4"/>
  <c r="B143" i="4"/>
  <c r="B142" i="4"/>
  <c r="B141" i="4"/>
  <c r="C91" i="4"/>
  <c r="F46" i="4" l="1"/>
  <c r="C122" i="4"/>
  <c r="H111" i="4" l="1"/>
  <c r="C130" i="4" l="1"/>
  <c r="Z18" i="5" l="1"/>
  <c r="Z17" i="5"/>
  <c r="Z16" i="5"/>
  <c r="Z15" i="5"/>
  <c r="Z14" i="5"/>
  <c r="Z13" i="5"/>
  <c r="B19" i="5"/>
  <c r="C98" i="4"/>
  <c r="E98" i="4" s="1"/>
  <c r="I53" i="4" l="1"/>
  <c r="L42" i="4" s="1"/>
  <c r="Z60" i="5" l="1"/>
  <c r="Y61" i="5"/>
  <c r="X61" i="5"/>
  <c r="W61" i="5" l="1"/>
  <c r="V61" i="5"/>
  <c r="T61" i="5" l="1"/>
  <c r="P61" i="5" l="1"/>
  <c r="Q58" i="5" s="1"/>
  <c r="Q57" i="5" l="1"/>
  <c r="Q60" i="5"/>
  <c r="Q59" i="5"/>
  <c r="R61" i="5"/>
  <c r="S58" i="5" s="1"/>
  <c r="Q61" i="5" l="1"/>
  <c r="S57" i="5"/>
  <c r="S60" i="5"/>
  <c r="S59" i="5"/>
  <c r="N61" i="5"/>
  <c r="O58" i="5" s="1"/>
  <c r="S61" i="5" l="1"/>
  <c r="O57" i="5"/>
  <c r="O60" i="5"/>
  <c r="O59" i="5"/>
  <c r="L61" i="5"/>
  <c r="M58" i="5" s="1"/>
  <c r="M57" i="5" l="1"/>
  <c r="M60" i="5"/>
  <c r="M59" i="5"/>
  <c r="F111" i="5"/>
  <c r="J61" i="5"/>
  <c r="K58" i="5" s="1"/>
  <c r="K57" i="5" l="1"/>
  <c r="K60" i="5"/>
  <c r="K59" i="5"/>
  <c r="H61" i="5"/>
  <c r="I58" i="5" s="1"/>
  <c r="K61" i="5" l="1"/>
  <c r="I57" i="5"/>
  <c r="I60" i="5"/>
  <c r="I59" i="5"/>
  <c r="I61" i="5"/>
  <c r="N95" i="5"/>
  <c r="N137" i="5" l="1"/>
  <c r="C87" i="5"/>
  <c r="C86" i="5"/>
  <c r="D61" i="5"/>
  <c r="E58" i="5" s="1"/>
  <c r="C60" i="5"/>
  <c r="E57" i="5" l="1"/>
  <c r="E60" i="5"/>
  <c r="E59" i="5"/>
  <c r="C140" i="5"/>
  <c r="D140" i="5"/>
  <c r="E140" i="5"/>
  <c r="G140" i="5"/>
  <c r="H140" i="5"/>
  <c r="I140" i="5"/>
  <c r="J140" i="5"/>
  <c r="K140" i="5"/>
  <c r="L140" i="5"/>
  <c r="B140" i="5"/>
  <c r="N13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5" i="5"/>
  <c r="N136" i="5"/>
  <c r="N138" i="5"/>
  <c r="N139" i="5"/>
  <c r="N86" i="5"/>
  <c r="N87" i="5"/>
  <c r="N88" i="5"/>
  <c r="N89" i="5"/>
  <c r="N90" i="5"/>
  <c r="N91" i="5"/>
  <c r="N92" i="5"/>
  <c r="N93" i="5"/>
  <c r="N94" i="5"/>
  <c r="N96" i="5"/>
  <c r="N97" i="5"/>
  <c r="N98" i="5"/>
  <c r="N85" i="5"/>
  <c r="E61" i="5" l="1"/>
  <c r="N140" i="5"/>
  <c r="O137" i="5" s="1"/>
  <c r="N99" i="5"/>
  <c r="O95" i="5" s="1"/>
  <c r="O93" i="5" l="1"/>
  <c r="M99" i="5"/>
  <c r="L99" i="5"/>
  <c r="K99" i="5"/>
  <c r="J99" i="5"/>
  <c r="I99" i="5"/>
  <c r="H99" i="5"/>
  <c r="G99" i="5"/>
  <c r="F99" i="5"/>
  <c r="E99" i="5"/>
  <c r="D99" i="5"/>
  <c r="C99" i="5"/>
  <c r="B99" i="5"/>
  <c r="O61" i="5"/>
  <c r="M61" i="5"/>
  <c r="F61" i="5"/>
  <c r="C59" i="5"/>
  <c r="Z59" i="5"/>
  <c r="Z58" i="5"/>
  <c r="C58" i="5"/>
  <c r="Z57" i="5"/>
  <c r="C57" i="5"/>
  <c r="X19" i="5"/>
  <c r="Y19" i="5" s="1"/>
  <c r="V19" i="5"/>
  <c r="W19" i="5" s="1"/>
  <c r="T19" i="5"/>
  <c r="U19" i="5" s="1"/>
  <c r="R19" i="5"/>
  <c r="P19" i="5"/>
  <c r="N19" i="5"/>
  <c r="L19" i="5"/>
  <c r="J19" i="5"/>
  <c r="H19" i="5"/>
  <c r="F19" i="5"/>
  <c r="D19" i="5"/>
  <c r="C17" i="5"/>
  <c r="C17" i="4"/>
  <c r="O14" i="5" l="1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59" i="5"/>
  <c r="G58" i="5"/>
  <c r="G60" i="5"/>
  <c r="G57" i="5"/>
  <c r="C61" i="5"/>
  <c r="C18" i="5"/>
  <c r="N104" i="5"/>
  <c r="O94" i="5"/>
  <c r="O87" i="5"/>
  <c r="O96" i="5"/>
  <c r="O88" i="5"/>
  <c r="O97" i="5"/>
  <c r="O89" i="5"/>
  <c r="O98" i="5"/>
  <c r="O86" i="5"/>
  <c r="O90" i="5"/>
  <c r="O91" i="5"/>
  <c r="O92" i="5"/>
  <c r="O85" i="5"/>
  <c r="Z19" i="5"/>
  <c r="AA14" i="5" s="1"/>
  <c r="C14" i="5"/>
  <c r="C15" i="5"/>
  <c r="C16" i="5"/>
  <c r="C13" i="5"/>
  <c r="S19" i="5" l="1"/>
  <c r="O19" i="5"/>
  <c r="I19" i="5"/>
  <c r="AA58" i="5"/>
  <c r="AA60" i="5"/>
  <c r="Q19" i="5"/>
  <c r="G19" i="5"/>
  <c r="G61" i="5"/>
  <c r="E19" i="5"/>
  <c r="C19" i="5"/>
  <c r="O107" i="5"/>
  <c r="O110" i="5"/>
  <c r="O121" i="5"/>
  <c r="O119" i="5"/>
  <c r="O109" i="5"/>
  <c r="O104" i="5"/>
  <c r="O113" i="5"/>
  <c r="O120" i="5"/>
  <c r="O139" i="5"/>
  <c r="O125" i="5"/>
  <c r="O126" i="5"/>
  <c r="O99" i="5"/>
  <c r="AA57" i="5"/>
  <c r="AA59" i="5"/>
  <c r="AA16" i="5"/>
  <c r="AA15" i="5"/>
  <c r="AA18" i="5"/>
  <c r="AA17" i="5"/>
  <c r="AA13" i="5"/>
  <c r="D17" i="4"/>
  <c r="E17" i="4" s="1"/>
  <c r="F17" i="4" l="1"/>
  <c r="F13" i="4"/>
  <c r="F12" i="4"/>
  <c r="F14" i="4"/>
  <c r="F16" i="4"/>
  <c r="F11" i="4"/>
  <c r="F15" i="4"/>
  <c r="AA61" i="5"/>
  <c r="O116" i="5"/>
  <c r="O135" i="5"/>
  <c r="O106" i="5"/>
  <c r="O112" i="5"/>
  <c r="O108" i="5"/>
  <c r="O134" i="5"/>
  <c r="O130" i="5"/>
  <c r="O136" i="5"/>
  <c r="O133" i="5"/>
  <c r="O118" i="5"/>
  <c r="O114" i="5"/>
  <c r="O115" i="5"/>
  <c r="AA19" i="5"/>
  <c r="O111" i="5"/>
  <c r="O132" i="5"/>
  <c r="O138" i="5"/>
  <c r="O117" i="5"/>
  <c r="O122" i="5"/>
  <c r="O124" i="5"/>
  <c r="O129" i="5"/>
  <c r="O128" i="5"/>
  <c r="O131" i="5"/>
  <c r="O105" i="5"/>
  <c r="O123" i="5"/>
  <c r="O127" i="5"/>
</calcChain>
</file>

<file path=xl/sharedStrings.xml><?xml version="1.0" encoding="utf-8"?>
<sst xmlns="http://schemas.openxmlformats.org/spreadsheetml/2006/main" count="395" uniqueCount="157">
  <si>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</si>
  <si>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</si>
  <si>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</si>
  <si>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</si>
  <si>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</si>
  <si>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</si>
  <si>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</si>
  <si>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</si>
  <si>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</si>
  <si>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</si>
  <si>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</si>
  <si>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</si>
  <si>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</si>
  <si>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</si>
  <si>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</si>
  <si>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</si>
  <si>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</si>
  <si>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</si>
  <si>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</si>
  <si>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</si>
  <si>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</si>
  <si>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</si>
  <si>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</si>
  <si>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</si>
  <si>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</si>
  <si>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</si>
  <si>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</si>
  <si>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</si>
  <si>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</si>
  <si>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</si>
  <si>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</si>
  <si>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</si>
  <si>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</si>
  <si>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</si>
  <si>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</si>
  <si>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</si>
  <si>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</si>
  <si>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</si>
  <si>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</si>
  <si>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</si>
  <si>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</si>
  <si>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</si>
  <si>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</si>
  <si>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</si>
  <si>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</si>
  <si>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</si>
  <si>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</si>
  <si>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</si>
  <si>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</si>
  <si>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</si>
  <si>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</si>
  <si>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</si>
  <si>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</si>
  <si>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</si>
  <si>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</si>
  <si>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</si>
  <si>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</si>
  <si>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</si>
  <si>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</si>
  <si>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</si>
  <si>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</si>
  <si>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</si>
  <si>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</si>
  <si>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</si>
  <si>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</si>
  <si>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</si>
  <si>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</si>
  <si>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</si>
  <si>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</si>
  <si>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</si>
  <si>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</si>
  <si>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</si>
  <si>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</si>
  <si>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</si>
  <si>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</si>
  <si>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</si>
  <si>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</si>
  <si>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</si>
  <si>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</si>
  <si>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</si>
  <si>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</si>
  <si>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</si>
  <si>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</si>
  <si>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</si>
  <si>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</si>
  <si>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</si>
  <si>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</si>
  <si>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</si>
  <si>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</si>
  <si>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</si>
  <si>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</si>
  <si>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</si>
  <si>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</si>
  <si>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</si>
  <si>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</si>
  <si>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</si>
  <si>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</si>
  <si>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</si>
  <si>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</si>
  <si>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</si>
  <si>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</si>
  <si>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</si>
  <si>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</si>
  <si>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</si>
  <si>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</si>
  <si>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</si>
  <si>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</si>
  <si>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</si>
  <si>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</si>
  <si>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</si>
  <si>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</si>
  <si>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</si>
  <si>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</si>
  <si>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Opticom</t>
  </si>
  <si>
    <t>Movistar</t>
  </si>
  <si>
    <t>Otras Operadoras</t>
  </si>
  <si>
    <t>Enero 2024</t>
  </si>
  <si>
    <t>Febrero 2024</t>
  </si>
  <si>
    <t>Marzo 2024</t>
  </si>
  <si>
    <t>REQUERIMIENTOS POR SERVICIOS DE TELECOMUNICACIONES PLATAFORMA GOB.EC AÑO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</si>
  <si>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</si>
  <si>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</si>
  <si>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</si>
  <si>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</si>
  <si>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</si>
  <si>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</si>
  <si>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</si>
  <si>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</si>
  <si>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</si>
  <si>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</si>
  <si>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</si>
  <si>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</si>
  <si>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Grupo Tvcable</t>
  </si>
  <si>
    <t>HISTORICO DE RECLAMOS TOTALES  POR SERVICIOS DE TELECOMUNICACIONES PLATAFORMA GOB.EC AÑO 2024</t>
  </si>
  <si>
    <t>CANTIDAD</t>
  </si>
  <si>
    <t>Directv</t>
  </si>
  <si>
    <t>RECLAMOS TELEVISIÓN PAGADA</t>
  </si>
  <si>
    <t>Claro</t>
  </si>
  <si>
    <t>Xtrim - Grup TVCABLE</t>
  </si>
  <si>
    <t xml:space="preserve">Tuenti </t>
  </si>
  <si>
    <t>Información</t>
  </si>
  <si>
    <t>Claro - Conecel</t>
  </si>
  <si>
    <t>Xtrim - Grupo TVCABLE</t>
  </si>
  <si>
    <t>INFORMACIÓN HISTÓRICA AÑO 2023</t>
  </si>
  <si>
    <t>Alfa TV -Cable Unión</t>
  </si>
  <si>
    <t>HISTÓRICO DE RECLAMOS DE SERVICIOS DE TELECOMUNICACIONES Y OPERADORES  DE SERVICIOS  DE TELECOMUNICACIONES AÑO 2023</t>
  </si>
  <si>
    <t>Quipux</t>
  </si>
  <si>
    <r>
      <t>Fecha de publicación</t>
    </r>
    <r>
      <rPr>
        <sz val="11"/>
        <color theme="3" tint="-0.499984740745262"/>
        <rFont val="Arial"/>
        <family val="2"/>
      </rPr>
      <t>: Octubre 2024</t>
    </r>
  </si>
  <si>
    <t>Mes:  Octubre 2024</t>
  </si>
  <si>
    <t>Mes: Octubre 2024</t>
  </si>
  <si>
    <t>SD Quipux</t>
  </si>
  <si>
    <t>Gob.Ec</t>
  </si>
  <si>
    <t>REQUERIMIENTOS POR SERVICIOS DE TELECOMUNICACIONES (Se incluye Gob.ec - SD Quipux)</t>
  </si>
  <si>
    <t>Grupo TV Cable - otros</t>
  </si>
  <si>
    <t xml:space="preserve">Quipux </t>
  </si>
  <si>
    <t>Gob.ec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</si>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</sst>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24" fillId="0" borderId="0"/>
  </cellStyleXfs>
  <cellXfs count="19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0" fontId="0" fillId="0" borderId="0" xfId="0" applyBorder="1"/>
    <xf numFmtId="10" fontId="21" fillId="2" borderId="18" xfId="1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0" fillId="0" borderId="0" xfId="0" applyAlignment="1">
      <alignment horizontal="left" indent="2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 indent="1"/>
    </xf>
    <xf numFmtId="0" fontId="3" fillId="11" borderId="22" xfId="0" applyFont="1" applyFill="1" applyBorder="1" applyAlignment="1">
      <alignment horizontal="left" indent="1"/>
    </xf>
    <xf numFmtId="0" fontId="3" fillId="13" borderId="22" xfId="0" applyFont="1" applyFill="1" applyBorder="1" applyAlignment="1">
      <alignment horizontal="left"/>
    </xf>
    <xf numFmtId="0" fontId="3" fillId="11" borderId="22" xfId="0" applyFont="1" applyFill="1" applyBorder="1" applyAlignment="1">
      <alignment horizontal="center"/>
    </xf>
    <xf numFmtId="0" fontId="3" fillId="9" borderId="22" xfId="0" applyFont="1" applyFill="1" applyBorder="1"/>
    <xf numFmtId="0" fontId="23" fillId="9" borderId="22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7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left"/>
    </xf>
    <xf numFmtId="0" fontId="3" fillId="19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 indent="1"/>
    </xf>
    <xf numFmtId="0" fontId="3" fillId="19" borderId="22" xfId="0" applyNumberFormat="1" applyFont="1" applyFill="1" applyBorder="1" applyAlignment="1">
      <alignment horizontal="center"/>
    </xf>
    <xf numFmtId="0" fontId="23" fillId="10" borderId="22" xfId="0" applyFont="1" applyFill="1" applyBorder="1" applyAlignment="1">
      <alignment horizontal="left" vertical="center"/>
    </xf>
    <xf numFmtId="0" fontId="0" fillId="0" borderId="22" xfId="0" applyNumberFormat="1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10" borderId="22" xfId="0" applyFont="1" applyFill="1" applyBorder="1" applyAlignment="1">
      <alignment horizontal="center" vertical="center"/>
    </xf>
    <xf numFmtId="0" fontId="3" fillId="13" borderId="22" xfId="0" applyNumberFormat="1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17" borderId="22" xfId="0" applyNumberFormat="1" applyFont="1" applyFill="1" applyBorder="1" applyAlignment="1">
      <alignment horizontal="center"/>
    </xf>
    <xf numFmtId="0" fontId="3" fillId="14" borderId="22" xfId="0" applyNumberFormat="1" applyFont="1" applyFill="1" applyBorder="1" applyAlignment="1">
      <alignment horizontal="center"/>
    </xf>
    <xf numFmtId="0" fontId="3" fillId="18" borderId="22" xfId="0" applyNumberFormat="1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10" fontId="21" fillId="3" borderId="18" xfId="1" applyNumberFormat="1" applyFont="1" applyFill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0" fontId="0" fillId="0" borderId="18" xfId="0" applyFill="1" applyBorder="1"/>
    <xf numFmtId="1" fontId="2" fillId="3" borderId="18" xfId="0" applyNumberFormat="1" applyFont="1" applyFill="1" applyBorder="1" applyAlignment="1">
      <alignment horizontal="center" vertical="center"/>
    </xf>
    <xf numFmtId="0" fontId="3" fillId="10" borderId="22" xfId="0" applyFont="1" applyFill="1" applyBorder="1" applyAlignment="1">
      <alignment horizontal="center"/>
    </xf>
    <xf numFmtId="0" fontId="3" fillId="13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19" borderId="22" xfId="0" applyFont="1" applyFill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1" fontId="23" fillId="10" borderId="22" xfId="0" applyNumberFormat="1" applyFont="1" applyFill="1" applyBorder="1" applyAlignment="1">
      <alignment horizontal="center" vertical="center"/>
    </xf>
    <xf numFmtId="1" fontId="3" fillId="6" borderId="22" xfId="0" applyNumberFormat="1" applyFont="1" applyFill="1" applyBorder="1" applyAlignment="1">
      <alignment horizontal="center"/>
    </xf>
    <xf numFmtId="1" fontId="23" fillId="9" borderId="22" xfId="0" applyNumberFormat="1" applyFont="1" applyFill="1" applyBorder="1" applyAlignment="1">
      <alignment horizontal="center" vertical="center"/>
    </xf>
    <xf numFmtId="1" fontId="3" fillId="17" borderId="22" xfId="0" applyNumberFormat="1" applyFont="1" applyFill="1" applyBorder="1" applyAlignment="1">
      <alignment horizontal="center"/>
    </xf>
    <xf numFmtId="1" fontId="3" fillId="18" borderId="22" xfId="0" applyNumberFormat="1" applyFont="1" applyFill="1" applyBorder="1" applyAlignment="1">
      <alignment horizontal="center"/>
    </xf>
    <xf numFmtId="1" fontId="3" fillId="9" borderId="2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3" borderId="0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" fontId="0" fillId="0" borderId="24" xfId="1" applyNumberFormat="1" applyFont="1" applyBorder="1" applyAlignment="1">
      <alignment horizontal="center" vertical="center"/>
    </xf>
    <xf numFmtId="1" fontId="0" fillId="0" borderId="23" xfId="1" applyNumberFormat="1" applyFont="1" applyBorder="1" applyAlignment="1">
      <alignment horizontal="center" vertical="center"/>
    </xf>
    <xf numFmtId="1" fontId="0" fillId="0" borderId="25" xfId="1" applyNumberFormat="1" applyFon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</cellXfs>
  <cellStyles count="5">
    <cellStyle name="Hipervínculo" xfId="3" builtinId="8"/>
    <cellStyle name="Normal" xfId="0" builtinId="0"/>
    <cellStyle name="Normal 2" xfId="4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RECLAMOS DE SERVICIOS DE TELECOMUNICACIONES EN PORCENTAJE</a:t>
            </a:r>
          </a:p>
        </c:rich>
      </c:tx>
      <c:layout>
        <c:manualLayout>
          <c:xMode val="edge"/>
          <c:yMode val="edge"/>
          <c:x val="0.13718454629850277"/>
          <c:y val="1.4107592147944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Octubre_2024'!$E$10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-1.0523142515315376E-2"/>
                  <c:y val="0.250883983707450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3626231694945917"/>
                  <c:y val="-0.1071832214840990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'Requerimientos Octubre_2024'!$B$11:$B$16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Octubre_2024'!$E$11:$E$16</c:f>
              <c:numCache>
                <c:formatCode>General</c:formatCode>
                <c:ptCount val="6"/>
                <c:pt idx="0">
                  <c:v>19</c:v>
                </c:pt>
                <c:pt idx="1">
                  <c:v>0</c:v>
                </c:pt>
                <c:pt idx="2">
                  <c:v>219</c:v>
                </c:pt>
                <c:pt idx="3">
                  <c:v>19</c:v>
                </c:pt>
                <c:pt idx="4">
                  <c:v>9</c:v>
                </c:pt>
                <c:pt idx="5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045583079549685"/>
          <c:y val="0.31478235788183506"/>
          <c:w val="0.33621199762470394"/>
          <c:h val="0.469193990375213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2040539744"/>
        <c:axId val="2040540288"/>
      </c:barChart>
      <c:catAx>
        <c:axId val="20405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40288"/>
        <c:crosses val="autoZero"/>
        <c:auto val="1"/>
        <c:lblAlgn val="ctr"/>
        <c:lblOffset val="100"/>
        <c:noMultiLvlLbl val="0"/>
      </c:catAx>
      <c:valAx>
        <c:axId val="20405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3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Gob.ec'!$B$58:$Y$58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Gob.ec'!$A$61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Gob.ec'!$B$61:$Y$61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2040540832"/>
        <c:axId val="2040541376"/>
      </c:barChart>
      <c:catAx>
        <c:axId val="20405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41376"/>
        <c:crosses val="autoZero"/>
        <c:auto val="1"/>
        <c:lblAlgn val="ctr"/>
        <c:lblOffset val="100"/>
        <c:noMultiLvlLbl val="0"/>
      </c:catAx>
      <c:valAx>
        <c:axId val="204054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Gob.ec'!$A$85:$A$99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Gob.ec'!$O$85:$O$99</c:f>
              <c:numCache>
                <c:formatCode>0.00%</c:formatCode>
                <c:ptCount val="15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  <c:pt idx="14">
                  <c:v>1.0000000000000002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2040543008"/>
        <c:axId val="2040543552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4C6A0AD0-3D00-49F1-9DE7-A7A3B6E9F79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3A86B7B-FCD5-4997-81C6-06AE79CF994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A0482F6F-F64A-4088-AECA-8E7DFCCD1FB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118C14B-E67F-49E0-9031-A93BAB66CEC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902FC0B3-270D-4F47-807D-560116F47CE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888D976-8BFA-4189-A6BE-33ECBD7B474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830FDCCA-7105-4BEB-BECC-AE82CD7A81C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FE95674-BD1D-4CFB-BF2D-923CC2F3664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07024169-C2C8-4BC6-B372-B671D029C72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0EDBEA3-CB8D-4048-8C57-FB80F44BAA9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8DACA591-15FD-4056-A179-948BC1990D8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3D36011-7687-469A-A4C4-E1EB9DABB74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3D93F6A0-04C8-4BF1-A8AA-D87F6AD420A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BF12F02-5884-4D1B-BE75-63971DC4590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3850E170-0EB9-44B2-98BC-33E6D97ADED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F70C6B7-544B-46CF-8DF3-633A4CD1CE3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656C4E32-5583-4C4E-AD2D-1CBE7A9D745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47A45C5-D045-43F1-9F6C-34D4A687C4F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DB1E0ADA-3145-4532-8088-AF9985DC9B7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1869A9D-60EB-431F-8A3C-0C274F5D1F6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F87085AA-6180-4650-AE24-285B66F801A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AAB9601-4FF5-407D-8D9D-AA12D4BE5EF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C03A321C-4B01-46CB-A044-8D584DA0D5E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0EF6886-F227-4431-A422-E121FDEED6F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D0010A03-F89B-4B65-A824-1FA9C90E14B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DD1EBD2-3E30-4FE0-8A80-5EB5B008728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FA0EAD0C-DFAB-424D-BE62-B7D6DB0B648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D404461-42C3-4D74-B645-00B5602A38E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Gob.ec'!$A$85:$A$99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Gob.ec'!$N$85:$N$99</c:f>
              <c:numCache>
                <c:formatCode>General</c:formatCode>
                <c:ptCount val="15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  <c:pt idx="14">
                  <c:v>4213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Gob.ec'!$O$85:$O$99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0545184"/>
        <c:axId val="2040544640"/>
      </c:barChart>
      <c:catAx>
        <c:axId val="2040543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43552"/>
        <c:crosses val="autoZero"/>
        <c:auto val="1"/>
        <c:lblAlgn val="ctr"/>
        <c:lblOffset val="100"/>
        <c:noMultiLvlLbl val="0"/>
      </c:catAx>
      <c:valAx>
        <c:axId val="2040543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43008"/>
        <c:crosses val="autoZero"/>
        <c:crossBetween val="between"/>
      </c:valAx>
      <c:valAx>
        <c:axId val="204054464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45184"/>
        <c:crosses val="max"/>
        <c:crossBetween val="between"/>
      </c:valAx>
      <c:catAx>
        <c:axId val="2040545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40544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25</c:v>
                </c:pt>
                <c:pt idx="1" formatCode="General">
                  <c:v>11</c:v>
                </c:pt>
                <c:pt idx="2" formatCode="General">
                  <c:v>13</c:v>
                </c:pt>
                <c:pt idx="3" formatCode="General">
                  <c:v>9</c:v>
                </c:pt>
                <c:pt idx="4" formatCode="General">
                  <c:v>9</c:v>
                </c:pt>
                <c:pt idx="5" formatCode="General">
                  <c:v>17</c:v>
                </c:pt>
                <c:pt idx="6" formatCode="General">
                  <c:v>7</c:v>
                </c:pt>
                <c:pt idx="7" formatCode="General">
                  <c:v>5</c:v>
                </c:pt>
                <c:pt idx="8" formatCode="General">
                  <c:v>13</c:v>
                </c:pt>
                <c:pt idx="9" formatCode="General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218</c:v>
                </c:pt>
                <c:pt idx="1" formatCode="General">
                  <c:v>161</c:v>
                </c:pt>
                <c:pt idx="2" formatCode="General">
                  <c:v>215</c:v>
                </c:pt>
                <c:pt idx="3" formatCode="General">
                  <c:v>193</c:v>
                </c:pt>
                <c:pt idx="4" formatCode="General">
                  <c:v>207</c:v>
                </c:pt>
                <c:pt idx="5" formatCode="General">
                  <c:v>158</c:v>
                </c:pt>
                <c:pt idx="6" formatCode="General">
                  <c:v>180</c:v>
                </c:pt>
                <c:pt idx="7" formatCode="General">
                  <c:v>166</c:v>
                </c:pt>
                <c:pt idx="8" formatCode="General">
                  <c:v>148</c:v>
                </c:pt>
                <c:pt idx="9" formatCode="General">
                  <c:v>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36</c:v>
                </c:pt>
                <c:pt idx="1" formatCode="General">
                  <c:v>21</c:v>
                </c:pt>
                <c:pt idx="2" formatCode="General">
                  <c:v>32</c:v>
                </c:pt>
                <c:pt idx="3" formatCode="General">
                  <c:v>17</c:v>
                </c:pt>
                <c:pt idx="4" formatCode="General">
                  <c:v>24</c:v>
                </c:pt>
                <c:pt idx="5" formatCode="General">
                  <c:v>19</c:v>
                </c:pt>
                <c:pt idx="6" formatCode="General">
                  <c:v>25</c:v>
                </c:pt>
                <c:pt idx="7" formatCode="General">
                  <c:v>16</c:v>
                </c:pt>
                <c:pt idx="8" formatCode="General">
                  <c:v>17</c:v>
                </c:pt>
                <c:pt idx="9" formatCode="General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11</c:v>
                </c:pt>
                <c:pt idx="2" formatCode="General">
                  <c:v>11</c:v>
                </c:pt>
                <c:pt idx="3" formatCode="General">
                  <c:v>14</c:v>
                </c:pt>
                <c:pt idx="4" formatCode="General">
                  <c:v>14</c:v>
                </c:pt>
                <c:pt idx="5" formatCode="General">
                  <c:v>4</c:v>
                </c:pt>
                <c:pt idx="6" formatCode="General">
                  <c:v>6</c:v>
                </c:pt>
                <c:pt idx="7" formatCode="General">
                  <c:v>7</c:v>
                </c:pt>
                <c:pt idx="8" formatCode="General">
                  <c:v>4</c:v>
                </c:pt>
                <c:pt idx="9" formatCode="General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140</c:v>
                </c:pt>
                <c:pt idx="1" formatCode="General">
                  <c:v>92</c:v>
                </c:pt>
                <c:pt idx="2" formatCode="General">
                  <c:v>141</c:v>
                </c:pt>
                <c:pt idx="3" formatCode="General">
                  <c:v>139</c:v>
                </c:pt>
                <c:pt idx="4" formatCode="General">
                  <c:v>130</c:v>
                </c:pt>
                <c:pt idx="5" formatCode="General">
                  <c:v>124</c:v>
                </c:pt>
                <c:pt idx="6" formatCode="General">
                  <c:v>121</c:v>
                </c:pt>
                <c:pt idx="7" formatCode="General">
                  <c:v>93</c:v>
                </c:pt>
                <c:pt idx="8" formatCode="General">
                  <c:v>145</c:v>
                </c:pt>
                <c:pt idx="9" formatCode="General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6833120"/>
        <c:axId val="2042802752"/>
      </c:barChart>
      <c:catAx>
        <c:axId val="198683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2802752"/>
        <c:crosses val="autoZero"/>
        <c:auto val="1"/>
        <c:lblAlgn val="ctr"/>
        <c:lblOffset val="100"/>
        <c:noMultiLvlLbl val="0"/>
      </c:catAx>
      <c:valAx>
        <c:axId val="204280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8683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5.7736720554272515E-2</c:v>
                </c:pt>
                <c:pt idx="1">
                  <c:v>3.7162162162162164E-2</c:v>
                </c:pt>
                <c:pt idx="2">
                  <c:v>3.1553398058252427E-2</c:v>
                </c:pt>
                <c:pt idx="3">
                  <c:v>2.4193548387096774E-2</c:v>
                </c:pt>
                <c:pt idx="4">
                  <c:v>2.34375E-2</c:v>
                </c:pt>
                <c:pt idx="5">
                  <c:v>5.2795031055900624E-2</c:v>
                </c:pt>
                <c:pt idx="6">
                  <c:v>2.0648967551622419E-2</c:v>
                </c:pt>
                <c:pt idx="7">
                  <c:v>1.7421602787456445E-2</c:v>
                </c:pt>
                <c:pt idx="8">
                  <c:v>3.9755351681957186E-2</c:v>
                </c:pt>
                <c:pt idx="9">
                  <c:v>4.5893719806763288E-2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0.50346420323325636</c:v>
                </c:pt>
                <c:pt idx="1">
                  <c:v>0.54391891891891897</c:v>
                </c:pt>
                <c:pt idx="2">
                  <c:v>0.52184466019417475</c:v>
                </c:pt>
                <c:pt idx="3">
                  <c:v>0.51881720430107525</c:v>
                </c:pt>
                <c:pt idx="4">
                  <c:v>0.5390625</c:v>
                </c:pt>
                <c:pt idx="5">
                  <c:v>0.49068322981366458</c:v>
                </c:pt>
                <c:pt idx="6">
                  <c:v>0.53097345132743368</c:v>
                </c:pt>
                <c:pt idx="7">
                  <c:v>0.57839721254355403</c:v>
                </c:pt>
                <c:pt idx="8">
                  <c:v>0.45259938837920488</c:v>
                </c:pt>
                <c:pt idx="9">
                  <c:v>0.52898550724637683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8.3140877598152418E-2</c:v>
                </c:pt>
                <c:pt idx="1">
                  <c:v>7.0945945945945943E-2</c:v>
                </c:pt>
                <c:pt idx="2">
                  <c:v>7.7669902912621352E-2</c:v>
                </c:pt>
                <c:pt idx="3">
                  <c:v>4.5698924731182797E-2</c:v>
                </c:pt>
                <c:pt idx="4">
                  <c:v>6.25E-2</c:v>
                </c:pt>
                <c:pt idx="5">
                  <c:v>5.9006211180124224E-2</c:v>
                </c:pt>
                <c:pt idx="6">
                  <c:v>7.3746312684365781E-2</c:v>
                </c:pt>
                <c:pt idx="7">
                  <c:v>5.5749128919860627E-2</c:v>
                </c:pt>
                <c:pt idx="8">
                  <c:v>5.1987767584097858E-2</c:v>
                </c:pt>
                <c:pt idx="9">
                  <c:v>4.5893719806763288E-2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3.2332563510392612E-2</c:v>
                </c:pt>
                <c:pt idx="1">
                  <c:v>3.7162162162162164E-2</c:v>
                </c:pt>
                <c:pt idx="2">
                  <c:v>2.6699029126213591E-2</c:v>
                </c:pt>
                <c:pt idx="3">
                  <c:v>3.7634408602150539E-2</c:v>
                </c:pt>
                <c:pt idx="4">
                  <c:v>3.6458333333333336E-2</c:v>
                </c:pt>
                <c:pt idx="5">
                  <c:v>1.2422360248447204E-2</c:v>
                </c:pt>
                <c:pt idx="6">
                  <c:v>1.7699115044247787E-2</c:v>
                </c:pt>
                <c:pt idx="7">
                  <c:v>2.4390243902439025E-2</c:v>
                </c:pt>
                <c:pt idx="8">
                  <c:v>1.2232415902140673E-2</c:v>
                </c:pt>
                <c:pt idx="9">
                  <c:v>2.1739130434782608E-2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0.32332563510392609</c:v>
                </c:pt>
                <c:pt idx="1">
                  <c:v>0.3108108108108108</c:v>
                </c:pt>
                <c:pt idx="2">
                  <c:v>0.34223300970873788</c:v>
                </c:pt>
                <c:pt idx="3">
                  <c:v>0.37365591397849462</c:v>
                </c:pt>
                <c:pt idx="4">
                  <c:v>0.33854166666666669</c:v>
                </c:pt>
                <c:pt idx="5">
                  <c:v>0.38509316770186336</c:v>
                </c:pt>
                <c:pt idx="6">
                  <c:v>0.35693215339233036</c:v>
                </c:pt>
                <c:pt idx="7">
                  <c:v>0.3240418118466899</c:v>
                </c:pt>
                <c:pt idx="8">
                  <c:v>0.44342507645259938</c:v>
                </c:pt>
                <c:pt idx="9">
                  <c:v>0.35748792270531399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2794048"/>
        <c:axId val="20428038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0.99999999999999989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0.99999999999999989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204279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2803840"/>
        <c:crosses val="autoZero"/>
        <c:auto val="1"/>
        <c:lblAlgn val="ctr"/>
        <c:lblOffset val="100"/>
        <c:noMultiLvlLbl val="0"/>
      </c:catAx>
      <c:valAx>
        <c:axId val="204280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279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Gob.ec'!$A$104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Gob.ec'!$B$104:$M$104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Gob.ec'!$A$111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Gob.ec'!$B$111:$M$111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Gob.ec'!$A$120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Gob.ec'!$B$120:$M$120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Gob.ec'!$A$125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Gob.ec'!$B$125:$M$125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Gob.ec'!$A$133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Gob.ec'!$B$133:$M$133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Gob.ec'!$A$138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Gob.ec'!$B$138:$M$138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2788608"/>
        <c:axId val="2042789152"/>
      </c:barChart>
      <c:catAx>
        <c:axId val="20427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2789152"/>
        <c:crosses val="autoZero"/>
        <c:auto val="1"/>
        <c:lblAlgn val="ctr"/>
        <c:lblOffset val="100"/>
        <c:noMultiLvlLbl val="0"/>
      </c:catAx>
      <c:valAx>
        <c:axId val="204278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278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 SERVICIOS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1E1-4097-832E-21450D26DE70}"/>
              </c:ext>
            </c:extLst>
          </c:dPt>
          <c:dLbls>
            <c:dLbl>
              <c:idx val="1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AB-4642-AE33-F46D05F9FE7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2.6185575593946943E-2"/>
                  <c:y val="-0.135126104220657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AB-4642-AE33-F46D05F9FE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AB-4642-AE33-F46D05F9FE7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2.2551082376979479E-2"/>
                  <c:y val="0.17496678049036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1E1-4097-832E-21450D26DE70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Gob.ec'!$A$104,'Historico Gob.ec'!$A$111,'Historico Gob.ec'!$A$120,'Historico Gob.ec'!$A$125,'Historico Gob.ec'!$A$133,'Historico Gob.ec'!$A$138)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Gob.ec'!$N$104,'Historico Gob.ec'!$N$111,'Historico Gob.ec'!$N$120,'Historico Gob.ec'!$N$125,'Historico Gob.ec'!$N$133,'Historico Gob.ec'!$N$138)</c:f>
              <c:numCache>
                <c:formatCode>General</c:formatCode>
                <c:ptCount val="6"/>
                <c:pt idx="0">
                  <c:v>168</c:v>
                </c:pt>
                <c:pt idx="1">
                  <c:v>1795</c:v>
                </c:pt>
                <c:pt idx="2">
                  <c:v>379</c:v>
                </c:pt>
                <c:pt idx="3">
                  <c:v>117</c:v>
                </c:pt>
                <c:pt idx="4">
                  <c:v>1754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1E1-4097-832E-21450D26DE7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Gob.ec'!$A$104,'Historico Gob.ec'!$A$111,'Historico Gob.ec'!$A$120,'Historico Gob.ec'!$A$125,'Historico Gob.ec'!$A$133,'Historico Gob.ec'!$A$138)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Gob.ec'!$O$104,'Historico Gob.ec'!$O$111,'Historico Gob.ec'!$O$120,'Historico Gob.ec'!$O$125,'Historico Gob.ec'!$O$133,'Historico Gob.ec'!$O$138)</c:f>
              <c:numCache>
                <c:formatCode>0.00%</c:formatCode>
                <c:ptCount val="6"/>
                <c:pt idx="0">
                  <c:v>3.9876572513648234E-2</c:v>
                </c:pt>
                <c:pt idx="1">
                  <c:v>0.42606218846427724</c:v>
                </c:pt>
                <c:pt idx="2">
                  <c:v>8.9959648706384995E-2</c:v>
                </c:pt>
                <c:pt idx="3">
                  <c:v>2.7771184429147874E-2</c:v>
                </c:pt>
                <c:pt idx="4">
                  <c:v>0.41633040588654163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 - GOB.EC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Octubre_2024'!$E$10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28-4052-81CF-4EFDB77C12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Octubre_2024'!$B$11:$B$17</c:f>
              <c:strCache>
                <c:ptCount val="7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  <c:pt idx="6">
                  <c:v>Total general</c:v>
                </c:pt>
              </c:strCache>
            </c:strRef>
          </c:cat>
          <c:val>
            <c:numRef>
              <c:f>'Requerimientos Octubre_2024'!$E$11:$E$17</c:f>
              <c:numCache>
                <c:formatCode>General</c:formatCode>
                <c:ptCount val="7"/>
                <c:pt idx="0">
                  <c:v>19</c:v>
                </c:pt>
                <c:pt idx="1">
                  <c:v>0</c:v>
                </c:pt>
                <c:pt idx="2">
                  <c:v>219</c:v>
                </c:pt>
                <c:pt idx="3">
                  <c:v>19</c:v>
                </c:pt>
                <c:pt idx="4">
                  <c:v>9</c:v>
                </c:pt>
                <c:pt idx="5">
                  <c:v>148</c:v>
                </c:pt>
                <c:pt idx="6">
                  <c:v>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2040532672"/>
        <c:axId val="2040535392"/>
      </c:barChart>
      <c:catAx>
        <c:axId val="2040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/>
            </a:pPr>
            <a:endParaRPr lang="es-EC"/>
          </a:p>
        </c:txPr>
        <c:crossAx val="2040535392"/>
        <c:crosses val="autoZero"/>
        <c:auto val="1"/>
        <c:lblAlgn val="ctr"/>
        <c:lblOffset val="100"/>
        <c:noMultiLvlLbl val="0"/>
      </c:catAx>
      <c:valAx>
        <c:axId val="20405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204053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4.82742669475965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A3C2-468A-A6C2-4D4D64529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Octubre_2024'!$B$42:$B$46</c:f>
              <c:strCache>
                <c:ptCount val="5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  <c:pt idx="4">
                  <c:v>Total general</c:v>
                </c:pt>
              </c:strCache>
            </c:strRef>
          </c:cat>
          <c:val>
            <c:numRef>
              <c:f>'Requerimientos Octubre_2024'!$E$42:$E$46</c:f>
              <c:numCache>
                <c:formatCode>0</c:formatCode>
                <c:ptCount val="5"/>
                <c:pt idx="0">
                  <c:v>53</c:v>
                </c:pt>
                <c:pt idx="1">
                  <c:v>11</c:v>
                </c:pt>
                <c:pt idx="2">
                  <c:v>81</c:v>
                </c:pt>
                <c:pt idx="3">
                  <c:v>3</c:v>
                </c:pt>
                <c:pt idx="4" formatCode="General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2040531584"/>
        <c:axId val="2040534848"/>
      </c:barChart>
      <c:catAx>
        <c:axId val="204053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34848"/>
        <c:crosses val="autoZero"/>
        <c:auto val="1"/>
        <c:lblAlgn val="ctr"/>
        <c:lblOffset val="100"/>
        <c:noMultiLvlLbl val="0"/>
      </c:catAx>
      <c:valAx>
        <c:axId val="204053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3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Octubre_2024'!$H$42:$H$52</c:f>
              <c:strCache>
                <c:ptCount val="11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</c:strCache>
            </c:strRef>
          </c:cat>
          <c:val>
            <c:numRef>
              <c:f>'Requerimientos Octubre_2024'!$K$42:$K$52</c:f>
              <c:numCache>
                <c:formatCode>0</c:formatCode>
                <c:ptCount val="11"/>
                <c:pt idx="0">
                  <c:v>79</c:v>
                </c:pt>
                <c:pt idx="1">
                  <c:v>55</c:v>
                </c:pt>
                <c:pt idx="2">
                  <c:v>0</c:v>
                </c:pt>
                <c:pt idx="3">
                  <c:v>9</c:v>
                </c:pt>
                <c:pt idx="4">
                  <c:v>51</c:v>
                </c:pt>
                <c:pt idx="5">
                  <c:v>4</c:v>
                </c:pt>
                <c:pt idx="6">
                  <c:v>19</c:v>
                </c:pt>
                <c:pt idx="7">
                  <c:v>2</c:v>
                </c:pt>
                <c:pt idx="8">
                  <c:v>9</c:v>
                </c:pt>
                <c:pt idx="9">
                  <c:v>13</c:v>
                </c:pt>
                <c:pt idx="10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0535936"/>
        <c:axId val="2040533216"/>
      </c:barChart>
      <c:catAx>
        <c:axId val="204053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33216"/>
        <c:crosses val="autoZero"/>
        <c:auto val="1"/>
        <c:lblAlgn val="ctr"/>
        <c:lblOffset val="100"/>
        <c:noMultiLvlLbl val="0"/>
      </c:catAx>
      <c:valAx>
        <c:axId val="204053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3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Octubre_2024'!$B$139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Octubre_2024'!$D$139</c:f>
              <c:numCache>
                <c:formatCode>0.00%</c:formatCode>
                <c:ptCount val="1"/>
                <c:pt idx="0">
                  <c:v>4.5893719806763288E-2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040532128"/>
        <c:axId val="2040538656"/>
      </c:barChart>
      <c:catAx>
        <c:axId val="2040532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38656"/>
        <c:crosses val="autoZero"/>
        <c:auto val="1"/>
        <c:lblAlgn val="ctr"/>
        <c:lblOffset val="100"/>
        <c:noMultiLvlLbl val="0"/>
      </c:catAx>
      <c:valAx>
        <c:axId val="2040538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3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Octubre_2024'!$B$141:$B$147</c:f>
              <c:strCache>
                <c:ptCount val="7"/>
                <c:pt idx="0">
                  <c:v>Puntonet - Celerity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 de Acceso a Internet</c:v>
                </c:pt>
              </c:strCache>
            </c:strRef>
          </c:cat>
          <c:val>
            <c:numRef>
              <c:f>'Requerimientos Octubre_2024'!$D$141:$D$147</c:f>
              <c:numCache>
                <c:formatCode>0.00%</c:formatCode>
                <c:ptCount val="7"/>
                <c:pt idx="0">
                  <c:v>3.140096618357488E-2</c:v>
                </c:pt>
                <c:pt idx="1">
                  <c:v>0.15458937198067632</c:v>
                </c:pt>
                <c:pt idx="2">
                  <c:v>8.4541062801932368E-2</c:v>
                </c:pt>
                <c:pt idx="3">
                  <c:v>9.6618357487922701E-3</c:v>
                </c:pt>
                <c:pt idx="4">
                  <c:v>0.11835748792270531</c:v>
                </c:pt>
                <c:pt idx="5">
                  <c:v>4.5893719806763288E-2</c:v>
                </c:pt>
                <c:pt idx="6">
                  <c:v>8.4541062801932368E-2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0537568"/>
        <c:axId val="2040545728"/>
      </c:barChart>
      <c:catAx>
        <c:axId val="2040537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45728"/>
        <c:crosses val="autoZero"/>
        <c:auto val="1"/>
        <c:lblAlgn val="ctr"/>
        <c:lblOffset val="100"/>
        <c:noMultiLvlLbl val="0"/>
      </c:catAx>
      <c:valAx>
        <c:axId val="204054572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040537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Octubre_2024'!$B$154:$B$156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Xtrim - Grupo TVCABLE</c:v>
                </c:pt>
              </c:strCache>
            </c:strRef>
          </c:cat>
          <c:val>
            <c:numRef>
              <c:f>'Requerimientos Octubre_2024'!$D$154:$D$156</c:f>
              <c:numCache>
                <c:formatCode>0.00%</c:formatCode>
                <c:ptCount val="3"/>
                <c:pt idx="0">
                  <c:v>3.6231884057971016E-2</c:v>
                </c:pt>
                <c:pt idx="1">
                  <c:v>9.6618357487922701E-3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0536480"/>
        <c:axId val="2040544096"/>
      </c:barChart>
      <c:catAx>
        <c:axId val="204053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44096"/>
        <c:crosses val="autoZero"/>
        <c:auto val="1"/>
        <c:lblAlgn val="ctr"/>
        <c:lblOffset val="100"/>
        <c:noMultiLvlLbl val="0"/>
      </c:catAx>
      <c:valAx>
        <c:axId val="204054409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04053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Octubre_2024'!$B$158:$B$161</c:f>
              <c:strCache>
                <c:ptCount val="4"/>
                <c:pt idx="0">
                  <c:v>Claro - Conecel S.A.</c:v>
                </c:pt>
                <c:pt idx="1">
                  <c:v>Alfa TV -Cable Unión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Octubre_2024'!$D$158:$D$161</c:f>
              <c:numCache>
                <c:formatCode>0.00%</c:formatCode>
                <c:ptCount val="4"/>
                <c:pt idx="0">
                  <c:v>1.2077294685990338E-2</c:v>
                </c:pt>
                <c:pt idx="1">
                  <c:v>0</c:v>
                </c:pt>
                <c:pt idx="2">
                  <c:v>0</c:v>
                </c:pt>
                <c:pt idx="3">
                  <c:v>7.246376811594203E-3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0541920"/>
        <c:axId val="2040542464"/>
      </c:barChart>
      <c:catAx>
        <c:axId val="2040541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42464"/>
        <c:crosses val="autoZero"/>
        <c:auto val="1"/>
        <c:lblAlgn val="ctr"/>
        <c:lblOffset val="100"/>
        <c:noMultiLvlLbl val="0"/>
      </c:catAx>
      <c:valAx>
        <c:axId val="20405424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04054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Octubre_2024'!$B$149:$B$152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Octubre_2024'!$D$149:$D$152</c:f>
              <c:numCache>
                <c:formatCode>0.00%</c:formatCode>
                <c:ptCount val="4"/>
                <c:pt idx="0">
                  <c:v>0.1280193236714976</c:v>
                </c:pt>
                <c:pt idx="1">
                  <c:v>2.6570048309178744E-2</c:v>
                </c:pt>
                <c:pt idx="2">
                  <c:v>0.19565217391304349</c:v>
                </c:pt>
                <c:pt idx="3">
                  <c:v>7.246376811594203E-3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0537024"/>
        <c:axId val="2040539200"/>
      </c:barChart>
      <c:catAx>
        <c:axId val="2040537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40539200"/>
        <c:crosses val="autoZero"/>
        <c:auto val="1"/>
        <c:lblAlgn val="ctr"/>
        <c:lblOffset val="100"/>
        <c:noMultiLvlLbl val="0"/>
      </c:catAx>
      <c:valAx>
        <c:axId val="2040539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04053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963705</xdr:colOff>
      <xdr:row>0</xdr:row>
      <xdr:rowOff>56030</xdr:rowOff>
    </xdr:from>
    <xdr:to>
      <xdr:col>13</xdr:col>
      <xdr:colOff>12936</xdr:colOff>
      <xdr:row>5</xdr:row>
      <xdr:rowOff>12482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7705" y="56030"/>
          <a:ext cx="2635113" cy="1021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108359</xdr:colOff>
      <xdr:row>7</xdr:row>
      <xdr:rowOff>149678</xdr:rowOff>
    </xdr:from>
    <xdr:to>
      <xdr:col>11</xdr:col>
      <xdr:colOff>857250</xdr:colOff>
      <xdr:row>35</xdr:row>
      <xdr:rowOff>155862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21829</xdr:colOff>
      <xdr:row>17</xdr:row>
      <xdr:rowOff>95032</xdr:rowOff>
    </xdr:from>
    <xdr:to>
      <xdr:col>6</xdr:col>
      <xdr:colOff>0</xdr:colOff>
      <xdr:row>35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734783</xdr:colOff>
      <xdr:row>53</xdr:row>
      <xdr:rowOff>149679</xdr:rowOff>
    </xdr:from>
    <xdr:to>
      <xdr:col>12</xdr:col>
      <xdr:colOff>0</xdr:colOff>
      <xdr:row>70</xdr:row>
      <xdr:rowOff>27214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244927</xdr:colOff>
      <xdr:row>134</xdr:row>
      <xdr:rowOff>159204</xdr:rowOff>
    </xdr:from>
    <xdr:to>
      <xdr:col>6</xdr:col>
      <xdr:colOff>462643</xdr:colOff>
      <xdr:row>146</xdr:row>
      <xdr:rowOff>136074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285749</xdr:colOff>
      <xdr:row>147</xdr:row>
      <xdr:rowOff>149679</xdr:rowOff>
    </xdr:from>
    <xdr:to>
      <xdr:col>6</xdr:col>
      <xdr:colOff>503465</xdr:colOff>
      <xdr:row>162</xdr:row>
      <xdr:rowOff>163286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312964</xdr:colOff>
      <xdr:row>163</xdr:row>
      <xdr:rowOff>163286</xdr:rowOff>
    </xdr:from>
    <xdr:to>
      <xdr:col>6</xdr:col>
      <xdr:colOff>530680</xdr:colOff>
      <xdr:row>175</xdr:row>
      <xdr:rowOff>13607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666749</xdr:colOff>
      <xdr:row>135</xdr:row>
      <xdr:rowOff>13606</xdr:rowOff>
    </xdr:from>
    <xdr:to>
      <xdr:col>10</xdr:col>
      <xdr:colOff>149679</xdr:colOff>
      <xdr:row>156</xdr:row>
      <xdr:rowOff>68036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653142</xdr:colOff>
      <xdr:row>156</xdr:row>
      <xdr:rowOff>163286</xdr:rowOff>
    </xdr:from>
    <xdr:to>
      <xdr:col>10</xdr:col>
      <xdr:colOff>149678</xdr:colOff>
      <xdr:row>174</xdr:row>
      <xdr:rowOff>136072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9</xdr:col>
      <xdr:colOff>734786</xdr:colOff>
      <xdr:row>0</xdr:row>
      <xdr:rowOff>0</xdr:rowOff>
    </xdr:from>
    <xdr:to>
      <xdr:col>11</xdr:col>
      <xdr:colOff>1012661</xdr:colOff>
      <xdr:row>5</xdr:row>
      <xdr:rowOff>96849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0" y="0"/>
          <a:ext cx="3094554" cy="1199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62</xdr:row>
      <xdr:rowOff>12326</xdr:rowOff>
    </xdr:from>
    <xdr:to>
      <xdr:col>26</xdr:col>
      <xdr:colOff>493058</xdr:colOff>
      <xdr:row>77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62</xdr:row>
      <xdr:rowOff>12326</xdr:rowOff>
    </xdr:from>
    <xdr:to>
      <xdr:col>26</xdr:col>
      <xdr:colOff>761999</xdr:colOff>
      <xdr:row>77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80</xdr:row>
      <xdr:rowOff>154945</xdr:rowOff>
    </xdr:from>
    <xdr:to>
      <xdr:col>26</xdr:col>
      <xdr:colOff>796636</xdr:colOff>
      <xdr:row>99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140</xdr:row>
      <xdr:rowOff>172810</xdr:rowOff>
    </xdr:from>
    <xdr:to>
      <xdr:col>24</xdr:col>
      <xdr:colOff>809624</xdr:colOff>
      <xdr:row>157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101</xdr:row>
      <xdr:rowOff>21430</xdr:rowOff>
    </xdr:from>
    <xdr:to>
      <xdr:col>26</xdr:col>
      <xdr:colOff>796635</xdr:colOff>
      <xdr:row>139</xdr:row>
      <xdr:rowOff>155864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606136</xdr:colOff>
      <xdr:row>0</xdr:row>
      <xdr:rowOff>0</xdr:rowOff>
    </xdr:from>
    <xdr:to>
      <xdr:col>20</xdr:col>
      <xdr:colOff>6144</xdr:colOff>
      <xdr:row>5</xdr:row>
      <xdr:rowOff>116642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2613" y="0"/>
          <a:ext cx="3094554" cy="11990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activeCell="O24" sqref="O24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47" t="s">
        <v>99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18" customHeight="1" x14ac:dyDescent="0.25">
      <c r="A2" s="148" t="s">
        <v>24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 x14ac:dyDescent="0.25">
      <c r="A3" s="150" t="s">
        <v>100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3" x14ac:dyDescent="0.25">
      <c r="A4" s="150" t="s">
        <v>101</v>
      </c>
      <c r="B4" s="151"/>
      <c r="C4" s="151"/>
      <c r="D4" s="151"/>
      <c r="E4" s="151"/>
      <c r="F4" s="151"/>
      <c r="G4" s="151"/>
      <c r="H4" s="151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17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147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18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58" t="s">
        <v>19</v>
      </c>
      <c r="B10" s="159"/>
      <c r="C10" s="159"/>
      <c r="D10" s="159"/>
      <c r="E10" s="159"/>
      <c r="F10" s="159"/>
      <c r="G10" s="160" t="s">
        <v>20</v>
      </c>
      <c r="H10" s="160"/>
      <c r="I10" s="160"/>
      <c r="J10" s="160"/>
      <c r="K10" s="160"/>
      <c r="L10" s="160"/>
      <c r="M10" s="161"/>
    </row>
    <row r="11" spans="1:13" x14ac:dyDescent="0.25">
      <c r="A11" s="162"/>
      <c r="B11" s="163"/>
      <c r="C11" s="163"/>
      <c r="D11" s="163"/>
      <c r="E11" s="163"/>
      <c r="F11" s="163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52" t="s">
        <v>21</v>
      </c>
      <c r="B12" s="153"/>
      <c r="C12" s="153"/>
      <c r="D12" s="153"/>
      <c r="E12" s="153"/>
      <c r="F12" s="154"/>
      <c r="G12" s="155" t="s">
        <v>22</v>
      </c>
      <c r="H12" s="156"/>
      <c r="I12" s="156"/>
      <c r="J12" s="156"/>
      <c r="K12" s="156"/>
      <c r="L12" s="156"/>
      <c r="M12" s="157"/>
    </row>
    <row r="13" spans="1:13" ht="15" customHeight="1" x14ac:dyDescent="0.25">
      <c r="A13" s="152" t="s">
        <v>23</v>
      </c>
      <c r="B13" s="153"/>
      <c r="C13" s="153"/>
      <c r="D13" s="153"/>
      <c r="E13" s="153"/>
      <c r="F13" s="154"/>
      <c r="G13" s="155" t="s">
        <v>98</v>
      </c>
      <c r="H13" s="156"/>
      <c r="I13" s="156"/>
      <c r="J13" s="156"/>
      <c r="K13" s="156"/>
      <c r="L13" s="156"/>
      <c r="M13" s="157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1"/>
  <sheetViews>
    <sheetView zoomScale="70" zoomScaleNormal="70" workbookViewId="0">
      <selection activeCell="O2" sqref="O2"/>
    </sheetView>
  </sheetViews>
  <sheetFormatPr baseColWidth="10" defaultRowHeight="15" x14ac:dyDescent="0.25"/>
  <cols>
    <col min="1" max="1" width="2.85546875" customWidth="1"/>
    <col min="2" max="2" width="52.7109375" customWidth="1"/>
    <col min="3" max="3" width="14.28515625" customWidth="1"/>
    <col min="4" max="4" width="17" customWidth="1"/>
    <col min="5" max="5" width="31.7109375" customWidth="1"/>
    <col min="6" max="6" width="23.85546875" customWidth="1"/>
    <col min="7" max="7" width="37" customWidth="1"/>
    <col min="8" max="8" width="22.7109375" customWidth="1"/>
    <col min="9" max="10" width="22.85546875" customWidth="1"/>
    <col min="11" max="11" width="19.42578125" customWidth="1"/>
    <col min="12" max="14" width="15.5703125" customWidth="1"/>
    <col min="15" max="15" width="17.42578125" customWidth="1"/>
    <col min="16" max="16" width="23.85546875" customWidth="1"/>
  </cols>
  <sheetData>
    <row r="1" spans="2:16" ht="23.25" x14ac:dyDescent="0.35">
      <c r="B1" s="174" t="s">
        <v>99</v>
      </c>
      <c r="C1" s="174"/>
      <c r="D1" s="174"/>
      <c r="E1" s="8"/>
      <c r="F1" s="8"/>
      <c r="G1" s="8"/>
      <c r="H1" s="8"/>
      <c r="I1" s="8"/>
      <c r="J1" s="8"/>
      <c r="K1" s="37"/>
      <c r="L1" s="37"/>
    </row>
    <row r="2" spans="2:16" ht="18" x14ac:dyDescent="0.25">
      <c r="B2" s="7" t="s">
        <v>24</v>
      </c>
      <c r="C2" s="10"/>
      <c r="D2" s="7"/>
      <c r="E2" s="8"/>
      <c r="F2" s="8"/>
      <c r="G2" s="8"/>
      <c r="H2" s="8"/>
      <c r="I2" s="8"/>
      <c r="J2" s="8"/>
      <c r="K2" s="37"/>
      <c r="L2" s="37"/>
    </row>
    <row r="3" spans="2:16" x14ac:dyDescent="0.25">
      <c r="B3" s="10" t="s">
        <v>148</v>
      </c>
      <c r="C3" s="10"/>
      <c r="D3" s="10"/>
      <c r="E3" s="8"/>
      <c r="F3" s="8"/>
      <c r="G3" s="8"/>
      <c r="H3" s="8"/>
      <c r="I3" s="8"/>
      <c r="J3" s="8"/>
      <c r="K3" s="37"/>
      <c r="L3" s="37"/>
      <c r="M3" s="2"/>
      <c r="N3" s="3"/>
      <c r="O3" s="2"/>
      <c r="P3" s="3"/>
    </row>
    <row r="4" spans="2:16" x14ac:dyDescent="0.25">
      <c r="B4" s="10" t="s">
        <v>25</v>
      </c>
      <c r="C4" s="8"/>
      <c r="D4" s="10"/>
      <c r="E4" s="8"/>
      <c r="F4" s="8"/>
      <c r="G4" s="8"/>
      <c r="H4" s="8"/>
      <c r="I4" s="8"/>
      <c r="J4" s="8"/>
      <c r="K4" s="37"/>
      <c r="L4" s="37"/>
      <c r="M4" s="2"/>
      <c r="N4" s="3"/>
      <c r="O4" s="2"/>
      <c r="P4" s="3"/>
    </row>
    <row r="5" spans="2:16" x14ac:dyDescent="0.25">
      <c r="B5" s="9" t="s">
        <v>26</v>
      </c>
      <c r="C5" s="8"/>
      <c r="D5" s="8"/>
      <c r="E5" s="8"/>
      <c r="F5" s="8"/>
      <c r="G5" s="8"/>
      <c r="H5" s="8"/>
      <c r="I5" s="8"/>
      <c r="J5" s="8"/>
      <c r="K5" s="37"/>
      <c r="L5" s="37"/>
      <c r="M5" s="2"/>
      <c r="N5" s="3"/>
      <c r="O5" s="2"/>
      <c r="P5" s="3"/>
    </row>
    <row r="6" spans="2:16" x14ac:dyDescent="0.25">
      <c r="M6" s="2"/>
      <c r="N6" s="3"/>
      <c r="O6" s="2"/>
      <c r="P6" s="3"/>
    </row>
    <row r="7" spans="2:16" ht="21" x14ac:dyDescent="0.25">
      <c r="B7" s="29" t="s">
        <v>152</v>
      </c>
      <c r="C7" s="30"/>
      <c r="D7" s="30"/>
      <c r="E7" s="30"/>
      <c r="F7" s="30"/>
      <c r="G7" s="30"/>
      <c r="H7" s="30"/>
      <c r="I7" s="30"/>
      <c r="J7" s="30"/>
      <c r="K7" s="37"/>
      <c r="L7" s="37"/>
      <c r="M7" s="2"/>
      <c r="N7" s="3"/>
      <c r="O7" s="2"/>
      <c r="P7" s="3"/>
    </row>
    <row r="9" spans="2:16" ht="18.75" x14ac:dyDescent="0.25">
      <c r="B9" s="173" t="s">
        <v>27</v>
      </c>
      <c r="C9" s="173"/>
      <c r="D9" s="173"/>
      <c r="E9" s="173"/>
      <c r="F9" s="173"/>
    </row>
    <row r="10" spans="2:16" x14ac:dyDescent="0.25">
      <c r="B10" s="130" t="s">
        <v>28</v>
      </c>
      <c r="C10" s="130" t="s">
        <v>151</v>
      </c>
      <c r="D10" s="130" t="s">
        <v>150</v>
      </c>
      <c r="E10" s="130" t="s">
        <v>56</v>
      </c>
      <c r="F10" s="130" t="s">
        <v>53</v>
      </c>
    </row>
    <row r="11" spans="2:16" x14ac:dyDescent="0.25">
      <c r="B11" s="32" t="s">
        <v>11</v>
      </c>
      <c r="C11" s="33">
        <v>19</v>
      </c>
      <c r="D11" s="33">
        <v>0</v>
      </c>
      <c r="E11" s="66">
        <f>SUM(C11:D11)</f>
        <v>19</v>
      </c>
      <c r="F11" s="34">
        <f>E11/$E$17</f>
        <v>4.5893719806763288E-2</v>
      </c>
    </row>
    <row r="12" spans="2:16" x14ac:dyDescent="0.25">
      <c r="B12" s="32" t="s">
        <v>71</v>
      </c>
      <c r="C12" s="33">
        <v>0</v>
      </c>
      <c r="D12" s="33">
        <v>0</v>
      </c>
      <c r="E12" s="66">
        <f t="shared" ref="E12:E16" si="0">SUM(C12:D12)</f>
        <v>0</v>
      </c>
      <c r="F12" s="34">
        <f t="shared" ref="F12:F17" si="1">E12/$E$17</f>
        <v>0</v>
      </c>
    </row>
    <row r="13" spans="2:16" x14ac:dyDescent="0.25">
      <c r="B13" s="32" t="s">
        <v>1</v>
      </c>
      <c r="C13" s="33">
        <v>191</v>
      </c>
      <c r="D13" s="33">
        <v>28</v>
      </c>
      <c r="E13" s="66">
        <f t="shared" si="0"/>
        <v>219</v>
      </c>
      <c r="F13" s="34">
        <f t="shared" si="1"/>
        <v>0.52898550724637683</v>
      </c>
    </row>
    <row r="14" spans="2:16" x14ac:dyDescent="0.25">
      <c r="B14" s="32" t="s">
        <v>5</v>
      </c>
      <c r="C14" s="33">
        <v>15</v>
      </c>
      <c r="D14" s="33">
        <v>4</v>
      </c>
      <c r="E14" s="66">
        <f t="shared" si="0"/>
        <v>19</v>
      </c>
      <c r="F14" s="34">
        <f t="shared" si="1"/>
        <v>4.5893719806763288E-2</v>
      </c>
    </row>
    <row r="15" spans="2:16" x14ac:dyDescent="0.25">
      <c r="B15" s="32" t="s">
        <v>7</v>
      </c>
      <c r="C15" s="33">
        <v>9</v>
      </c>
      <c r="D15" s="33">
        <v>0</v>
      </c>
      <c r="E15" s="66">
        <f t="shared" si="0"/>
        <v>9</v>
      </c>
      <c r="F15" s="34">
        <f t="shared" si="1"/>
        <v>2.1739130434782608E-2</v>
      </c>
    </row>
    <row r="16" spans="2:16" x14ac:dyDescent="0.25">
      <c r="B16" s="32" t="s">
        <v>78</v>
      </c>
      <c r="C16" s="33">
        <v>125</v>
      </c>
      <c r="D16" s="33">
        <v>23</v>
      </c>
      <c r="E16" s="66">
        <f t="shared" si="0"/>
        <v>148</v>
      </c>
      <c r="F16" s="34">
        <f t="shared" si="1"/>
        <v>0.35748792270531399</v>
      </c>
    </row>
    <row r="17" spans="2:17" x14ac:dyDescent="0.25">
      <c r="B17" s="130" t="s">
        <v>16</v>
      </c>
      <c r="C17" s="130">
        <f>SUM(C11:C16)</f>
        <v>359</v>
      </c>
      <c r="D17" s="130">
        <f>SUM(D11:D16)</f>
        <v>55</v>
      </c>
      <c r="E17" s="130">
        <f>SUM(C17:D17)</f>
        <v>414</v>
      </c>
      <c r="F17" s="85">
        <f t="shared" si="1"/>
        <v>1</v>
      </c>
    </row>
    <row r="20" spans="2:17" x14ac:dyDescent="0.25">
      <c r="B20" s="1"/>
    </row>
    <row r="22" spans="2:17" x14ac:dyDescent="0.25">
      <c r="P22" s="2"/>
      <c r="Q22" s="3"/>
    </row>
    <row r="23" spans="2:17" x14ac:dyDescent="0.25">
      <c r="P23" s="2"/>
      <c r="Q23" s="3"/>
    </row>
    <row r="24" spans="2:17" x14ac:dyDescent="0.25">
      <c r="P24" s="2"/>
      <c r="Q24" s="3"/>
    </row>
    <row r="25" spans="2:17" x14ac:dyDescent="0.25">
      <c r="P25" s="2"/>
      <c r="Q25" s="3"/>
    </row>
    <row r="26" spans="2:17" x14ac:dyDescent="0.25">
      <c r="P26" s="2"/>
      <c r="Q26" s="3"/>
    </row>
    <row r="38" spans="2:12" ht="18.75" x14ac:dyDescent="0.3">
      <c r="B38" s="36" t="s">
        <v>75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40" spans="2:12" ht="18.75" x14ac:dyDescent="0.25">
      <c r="B40" s="177" t="s">
        <v>31</v>
      </c>
      <c r="C40" s="178"/>
      <c r="D40" s="178"/>
      <c r="E40" s="178"/>
      <c r="F40" s="179"/>
      <c r="H40" s="173" t="s">
        <v>72</v>
      </c>
      <c r="I40" s="173"/>
      <c r="J40" s="173"/>
      <c r="K40" s="173"/>
      <c r="L40" s="173"/>
    </row>
    <row r="41" spans="2:12" x14ac:dyDescent="0.25">
      <c r="B41" s="130" t="s">
        <v>32</v>
      </c>
      <c r="C41" s="130" t="s">
        <v>151</v>
      </c>
      <c r="D41" s="130" t="s">
        <v>150</v>
      </c>
      <c r="E41" s="130" t="s">
        <v>56</v>
      </c>
      <c r="F41" s="130" t="s">
        <v>53</v>
      </c>
      <c r="H41" s="130" t="s">
        <v>73</v>
      </c>
      <c r="I41" s="130" t="s">
        <v>151</v>
      </c>
      <c r="J41" s="130" t="s">
        <v>150</v>
      </c>
      <c r="K41" s="130" t="s">
        <v>56</v>
      </c>
      <c r="L41" s="130" t="s">
        <v>53</v>
      </c>
    </row>
    <row r="42" spans="2:12" x14ac:dyDescent="0.25">
      <c r="B42" s="38" t="s">
        <v>10</v>
      </c>
      <c r="C42" s="39">
        <v>44</v>
      </c>
      <c r="D42" s="33">
        <v>9</v>
      </c>
      <c r="E42" s="132">
        <f>SUM(C42:D42)</f>
        <v>53</v>
      </c>
      <c r="F42" s="34">
        <f>E42/$E$46</f>
        <v>0.35810810810810811</v>
      </c>
      <c r="H42" s="56" t="s">
        <v>10</v>
      </c>
      <c r="I42" s="39">
        <v>66</v>
      </c>
      <c r="J42" s="33">
        <v>13</v>
      </c>
      <c r="K42" s="132">
        <f>SUM(I42:J42)</f>
        <v>79</v>
      </c>
      <c r="L42" s="34">
        <f>K42/$K$53</f>
        <v>0.29699248120300753</v>
      </c>
    </row>
    <row r="43" spans="2:12" ht="15" customHeight="1" x14ac:dyDescent="0.25">
      <c r="B43" s="38" t="s">
        <v>6</v>
      </c>
      <c r="C43" s="39">
        <v>9</v>
      </c>
      <c r="D43" s="33">
        <v>2</v>
      </c>
      <c r="E43" s="132">
        <f t="shared" ref="E43:E45" si="2">SUM(C43:D43)</f>
        <v>11</v>
      </c>
      <c r="F43" s="34">
        <f t="shared" ref="F43:F45" si="3">E43/$E$46</f>
        <v>7.4324324324324328E-2</v>
      </c>
      <c r="H43" s="56" t="s">
        <v>6</v>
      </c>
      <c r="I43" s="39">
        <v>50</v>
      </c>
      <c r="J43" s="33">
        <v>5</v>
      </c>
      <c r="K43" s="132">
        <f t="shared" ref="K43:K52" si="4">SUM(I43:J43)</f>
        <v>55</v>
      </c>
      <c r="L43" s="34">
        <f t="shared" ref="L43:L52" si="5">K43/$K$53</f>
        <v>0.20676691729323307</v>
      </c>
    </row>
    <row r="44" spans="2:12" x14ac:dyDescent="0.25">
      <c r="B44" s="38" t="s">
        <v>4</v>
      </c>
      <c r="C44" s="39">
        <v>69</v>
      </c>
      <c r="D44" s="33">
        <v>12</v>
      </c>
      <c r="E44" s="132">
        <f t="shared" si="2"/>
        <v>81</v>
      </c>
      <c r="F44" s="34">
        <f t="shared" si="3"/>
        <v>0.54729729729729726</v>
      </c>
      <c r="H44" s="133" t="s">
        <v>76</v>
      </c>
      <c r="I44" s="39">
        <v>0</v>
      </c>
      <c r="J44" s="33">
        <v>0</v>
      </c>
      <c r="K44" s="132">
        <f t="shared" si="4"/>
        <v>0</v>
      </c>
      <c r="L44" s="34">
        <f t="shared" si="5"/>
        <v>0</v>
      </c>
    </row>
    <row r="45" spans="2:12" x14ac:dyDescent="0.25">
      <c r="B45" s="38" t="s">
        <v>83</v>
      </c>
      <c r="C45" s="39">
        <v>3</v>
      </c>
      <c r="D45" s="33">
        <v>0</v>
      </c>
      <c r="E45" s="132">
        <f t="shared" si="2"/>
        <v>3</v>
      </c>
      <c r="F45" s="34">
        <f t="shared" si="3"/>
        <v>2.0270270270270271E-2</v>
      </c>
      <c r="H45" s="56" t="s">
        <v>113</v>
      </c>
      <c r="I45" s="39">
        <v>7</v>
      </c>
      <c r="J45" s="33">
        <v>2</v>
      </c>
      <c r="K45" s="132">
        <f t="shared" si="4"/>
        <v>9</v>
      </c>
      <c r="L45" s="34">
        <f t="shared" si="5"/>
        <v>3.3834586466165412E-2</v>
      </c>
    </row>
    <row r="46" spans="2:12" x14ac:dyDescent="0.25">
      <c r="B46" s="42" t="s">
        <v>16</v>
      </c>
      <c r="C46" s="130">
        <f>SUM(C42:C45)</f>
        <v>125</v>
      </c>
      <c r="D46" s="130">
        <f t="shared" ref="D46:F46" si="6">SUM(D42:D45)</f>
        <v>23</v>
      </c>
      <c r="E46" s="130">
        <f>SUM(C46:D46)</f>
        <v>148</v>
      </c>
      <c r="F46" s="85">
        <f t="shared" si="6"/>
        <v>1</v>
      </c>
      <c r="H46" s="56" t="s">
        <v>8</v>
      </c>
      <c r="I46" s="33">
        <v>48</v>
      </c>
      <c r="J46" s="33">
        <v>3</v>
      </c>
      <c r="K46" s="132">
        <f t="shared" si="4"/>
        <v>51</v>
      </c>
      <c r="L46" s="34">
        <f t="shared" si="5"/>
        <v>0.19172932330827067</v>
      </c>
    </row>
    <row r="47" spans="2:12" x14ac:dyDescent="0.25">
      <c r="H47" s="56" t="s">
        <v>9</v>
      </c>
      <c r="I47" s="33">
        <v>3</v>
      </c>
      <c r="J47" s="33">
        <v>1</v>
      </c>
      <c r="K47" s="132">
        <f t="shared" si="4"/>
        <v>4</v>
      </c>
      <c r="L47" s="34">
        <f t="shared" si="5"/>
        <v>1.5037593984962405E-2</v>
      </c>
    </row>
    <row r="48" spans="2:12" x14ac:dyDescent="0.25">
      <c r="H48" s="56" t="s">
        <v>2</v>
      </c>
      <c r="I48" s="33">
        <v>18</v>
      </c>
      <c r="J48" s="33">
        <v>1</v>
      </c>
      <c r="K48" s="132">
        <f t="shared" si="4"/>
        <v>19</v>
      </c>
      <c r="L48" s="34">
        <f t="shared" si="5"/>
        <v>7.1428571428571425E-2</v>
      </c>
    </row>
    <row r="49" spans="8:12" x14ac:dyDescent="0.25">
      <c r="H49" s="56" t="s">
        <v>15</v>
      </c>
      <c r="I49" s="33">
        <v>2</v>
      </c>
      <c r="J49" s="33">
        <v>0</v>
      </c>
      <c r="K49" s="132">
        <f t="shared" si="4"/>
        <v>2</v>
      </c>
      <c r="L49" s="34">
        <f t="shared" si="5"/>
        <v>7.5187969924812026E-3</v>
      </c>
    </row>
    <row r="50" spans="8:12" x14ac:dyDescent="0.25">
      <c r="H50" s="56" t="s">
        <v>114</v>
      </c>
      <c r="I50" s="33">
        <v>7</v>
      </c>
      <c r="J50" s="33">
        <v>2</v>
      </c>
      <c r="K50" s="132">
        <f t="shared" si="4"/>
        <v>9</v>
      </c>
      <c r="L50" s="34">
        <f t="shared" si="5"/>
        <v>3.3834586466165412E-2</v>
      </c>
    </row>
    <row r="51" spans="8:12" x14ac:dyDescent="0.25">
      <c r="H51" s="56" t="s">
        <v>13</v>
      </c>
      <c r="I51" s="33">
        <v>9</v>
      </c>
      <c r="J51" s="33">
        <v>4</v>
      </c>
      <c r="K51" s="132">
        <f t="shared" si="4"/>
        <v>13</v>
      </c>
      <c r="L51" s="34">
        <f t="shared" si="5"/>
        <v>4.8872180451127817E-2</v>
      </c>
    </row>
    <row r="52" spans="8:12" x14ac:dyDescent="0.25">
      <c r="H52" s="56" t="s">
        <v>115</v>
      </c>
      <c r="I52" s="33">
        <v>24</v>
      </c>
      <c r="J52" s="33">
        <v>1</v>
      </c>
      <c r="K52" s="132">
        <f t="shared" si="4"/>
        <v>25</v>
      </c>
      <c r="L52" s="34">
        <f t="shared" si="5"/>
        <v>9.3984962406015032E-2</v>
      </c>
    </row>
    <row r="53" spans="8:12" x14ac:dyDescent="0.25">
      <c r="H53" s="63" t="s">
        <v>16</v>
      </c>
      <c r="I53" s="130">
        <f>SUM(I42:I52)</f>
        <v>234</v>
      </c>
      <c r="J53" s="130">
        <f>SUM(J42:J52)</f>
        <v>32</v>
      </c>
      <c r="K53" s="134">
        <f>SUM(K42:K52)</f>
        <v>266</v>
      </c>
      <c r="L53" s="85">
        <f>K53/$K$53</f>
        <v>1</v>
      </c>
    </row>
    <row r="72" spans="2:10" ht="14.25" customHeight="1" x14ac:dyDescent="0.25">
      <c r="D72" s="79"/>
    </row>
    <row r="73" spans="2:10" ht="14.25" customHeight="1" x14ac:dyDescent="0.25">
      <c r="D73" s="79"/>
    </row>
    <row r="74" spans="2:10" ht="14.25" customHeight="1" x14ac:dyDescent="0.25">
      <c r="B74" s="180" t="s">
        <v>107</v>
      </c>
      <c r="C74" s="180"/>
      <c r="D74" s="180"/>
      <c r="E74" s="180"/>
      <c r="G74" s="112" t="s">
        <v>79</v>
      </c>
      <c r="H74" s="112" t="s">
        <v>151</v>
      </c>
      <c r="I74" s="112" t="s">
        <v>146</v>
      </c>
      <c r="J74" s="112" t="s">
        <v>56</v>
      </c>
    </row>
    <row r="75" spans="2:10" ht="14.25" customHeight="1" x14ac:dyDescent="0.25">
      <c r="B75" s="101" t="s">
        <v>10</v>
      </c>
      <c r="C75" s="105" t="s">
        <v>151</v>
      </c>
      <c r="D75" s="105" t="s">
        <v>154</v>
      </c>
      <c r="E75" s="105" t="s">
        <v>56</v>
      </c>
      <c r="G75" s="113" t="s">
        <v>103</v>
      </c>
      <c r="H75" s="126"/>
      <c r="I75" s="126"/>
      <c r="J75" s="126"/>
    </row>
    <row r="76" spans="2:10" ht="14.25" customHeight="1" x14ac:dyDescent="0.25">
      <c r="B76" s="92" t="s">
        <v>104</v>
      </c>
      <c r="C76" s="119">
        <v>15</v>
      </c>
      <c r="D76" s="167">
        <v>9</v>
      </c>
      <c r="E76" s="164">
        <f>SUM(C76:D78)</f>
        <v>53</v>
      </c>
      <c r="G76" s="93" t="s">
        <v>104</v>
      </c>
      <c r="H76" s="119">
        <v>1</v>
      </c>
      <c r="I76" s="167">
        <v>0</v>
      </c>
      <c r="J76" s="164">
        <f>SUM(H76:I78)</f>
        <v>2</v>
      </c>
    </row>
    <row r="77" spans="2:10" ht="14.25" customHeight="1" x14ac:dyDescent="0.25">
      <c r="B77" s="92" t="s">
        <v>105</v>
      </c>
      <c r="C77" s="119">
        <v>19</v>
      </c>
      <c r="D77" s="168"/>
      <c r="E77" s="165"/>
      <c r="G77" s="93" t="s">
        <v>105</v>
      </c>
      <c r="H77" s="119">
        <v>1</v>
      </c>
      <c r="I77" s="168"/>
      <c r="J77" s="165"/>
    </row>
    <row r="78" spans="2:10" ht="14.25" customHeight="1" x14ac:dyDescent="0.25">
      <c r="B78" s="92" t="s">
        <v>106</v>
      </c>
      <c r="C78" s="119">
        <v>10</v>
      </c>
      <c r="D78" s="169"/>
      <c r="E78" s="166"/>
      <c r="G78" s="93" t="s">
        <v>106</v>
      </c>
      <c r="H78" s="119">
        <v>0</v>
      </c>
      <c r="I78" s="169"/>
      <c r="J78" s="166"/>
    </row>
    <row r="79" spans="2:10" ht="14.25" customHeight="1" x14ac:dyDescent="0.25">
      <c r="B79" s="109" t="s">
        <v>6</v>
      </c>
      <c r="C79" s="120"/>
      <c r="D79" s="120"/>
      <c r="E79" s="120"/>
      <c r="G79" s="113" t="s">
        <v>10</v>
      </c>
      <c r="H79" s="126"/>
      <c r="I79" s="126"/>
      <c r="J79" s="126"/>
    </row>
    <row r="80" spans="2:10" ht="14.25" customHeight="1" x14ac:dyDescent="0.25">
      <c r="B80" s="92" t="s">
        <v>104</v>
      </c>
      <c r="C80" s="119">
        <v>6</v>
      </c>
      <c r="D80" s="167">
        <v>2</v>
      </c>
      <c r="E80" s="164">
        <f>SUM(C80:D82)</f>
        <v>11</v>
      </c>
      <c r="G80" s="93" t="s">
        <v>104</v>
      </c>
      <c r="H80" s="119">
        <v>23</v>
      </c>
      <c r="I80" s="167">
        <v>13</v>
      </c>
      <c r="J80" s="164">
        <f>SUM(H80:I82)</f>
        <v>64</v>
      </c>
    </row>
    <row r="81" spans="2:10" ht="14.25" customHeight="1" x14ac:dyDescent="0.25">
      <c r="B81" s="92" t="s">
        <v>105</v>
      </c>
      <c r="C81" s="119">
        <v>1</v>
      </c>
      <c r="D81" s="168"/>
      <c r="E81" s="165"/>
      <c r="G81" s="93" t="s">
        <v>105</v>
      </c>
      <c r="H81" s="119">
        <v>11</v>
      </c>
      <c r="I81" s="168"/>
      <c r="J81" s="165"/>
    </row>
    <row r="82" spans="2:10" ht="14.25" customHeight="1" x14ac:dyDescent="0.25">
      <c r="B82" s="92" t="s">
        <v>106</v>
      </c>
      <c r="C82" s="119">
        <v>2</v>
      </c>
      <c r="D82" s="169"/>
      <c r="E82" s="166"/>
      <c r="G82" s="93" t="s">
        <v>106</v>
      </c>
      <c r="H82" s="119">
        <v>17</v>
      </c>
      <c r="I82" s="169"/>
      <c r="J82" s="166"/>
    </row>
    <row r="83" spans="2:10" ht="14.25" customHeight="1" x14ac:dyDescent="0.25">
      <c r="B83" s="109" t="s">
        <v>4</v>
      </c>
      <c r="C83" s="120"/>
      <c r="D83" s="120"/>
      <c r="E83" s="120"/>
      <c r="G83" s="113" t="s">
        <v>6</v>
      </c>
      <c r="H83" s="126"/>
      <c r="I83" s="126"/>
      <c r="J83" s="126"/>
    </row>
    <row r="84" spans="2:10" ht="14.25" customHeight="1" x14ac:dyDescent="0.25">
      <c r="B84" s="92" t="s">
        <v>104</v>
      </c>
      <c r="C84" s="119">
        <v>21</v>
      </c>
      <c r="D84" s="167">
        <v>12</v>
      </c>
      <c r="E84" s="164">
        <f>SUM(C84:D86)</f>
        <v>81</v>
      </c>
      <c r="G84" s="93" t="s">
        <v>104</v>
      </c>
      <c r="H84" s="119">
        <v>23</v>
      </c>
      <c r="I84" s="167">
        <v>3</v>
      </c>
      <c r="J84" s="164">
        <f>SUM(H84:I86)</f>
        <v>35</v>
      </c>
    </row>
    <row r="85" spans="2:10" ht="14.25" customHeight="1" x14ac:dyDescent="0.25">
      <c r="B85" s="92" t="s">
        <v>105</v>
      </c>
      <c r="C85" s="119">
        <v>41</v>
      </c>
      <c r="D85" s="168"/>
      <c r="E85" s="165"/>
      <c r="G85" s="93" t="s">
        <v>105</v>
      </c>
      <c r="H85" s="119">
        <v>3</v>
      </c>
      <c r="I85" s="168"/>
      <c r="J85" s="165"/>
    </row>
    <row r="86" spans="2:10" ht="14.25" customHeight="1" x14ac:dyDescent="0.25">
      <c r="B86" s="92" t="s">
        <v>106</v>
      </c>
      <c r="C86" s="119">
        <v>7</v>
      </c>
      <c r="D86" s="169"/>
      <c r="E86" s="166"/>
      <c r="G86" s="93" t="s">
        <v>106</v>
      </c>
      <c r="H86" s="119">
        <v>6</v>
      </c>
      <c r="I86" s="169"/>
      <c r="J86" s="166"/>
    </row>
    <row r="87" spans="2:10" ht="14.25" customHeight="1" x14ac:dyDescent="0.25">
      <c r="B87" s="109" t="s">
        <v>139</v>
      </c>
      <c r="C87" s="120"/>
      <c r="D87" s="120"/>
      <c r="E87" s="120"/>
      <c r="G87" s="113" t="s">
        <v>81</v>
      </c>
      <c r="H87" s="126"/>
      <c r="I87" s="126"/>
      <c r="J87" s="126"/>
    </row>
    <row r="88" spans="2:10" ht="14.25" customHeight="1" x14ac:dyDescent="0.25">
      <c r="B88" s="92" t="s">
        <v>104</v>
      </c>
      <c r="C88" s="119">
        <v>1</v>
      </c>
      <c r="D88" s="167">
        <v>0</v>
      </c>
      <c r="E88" s="164">
        <f>SUM(C88:D90)</f>
        <v>3</v>
      </c>
      <c r="G88" s="93" t="s">
        <v>104</v>
      </c>
      <c r="H88" s="119">
        <v>2</v>
      </c>
      <c r="I88" s="167">
        <v>1</v>
      </c>
      <c r="J88" s="164">
        <f>SUM(H88:I90)</f>
        <v>4</v>
      </c>
    </row>
    <row r="89" spans="2:10" ht="14.25" customHeight="1" x14ac:dyDescent="0.25">
      <c r="B89" s="92" t="s">
        <v>105</v>
      </c>
      <c r="C89" s="119">
        <v>2</v>
      </c>
      <c r="D89" s="168"/>
      <c r="E89" s="165"/>
      <c r="G89" s="93" t="s">
        <v>105</v>
      </c>
      <c r="H89" s="119">
        <v>1</v>
      </c>
      <c r="I89" s="168"/>
      <c r="J89" s="165"/>
    </row>
    <row r="90" spans="2:10" ht="14.25" customHeight="1" x14ac:dyDescent="0.25">
      <c r="B90" s="92" t="s">
        <v>106</v>
      </c>
      <c r="C90" s="119">
        <v>0</v>
      </c>
      <c r="D90" s="169"/>
      <c r="E90" s="166"/>
      <c r="G90" s="93" t="s">
        <v>106</v>
      </c>
      <c r="H90" s="119">
        <v>0</v>
      </c>
      <c r="I90" s="169"/>
      <c r="J90" s="166"/>
    </row>
    <row r="91" spans="2:10" ht="14.25" customHeight="1" x14ac:dyDescent="0.25">
      <c r="B91" s="103" t="s">
        <v>49</v>
      </c>
      <c r="C91" s="105">
        <f>SUM(C76:C90)</f>
        <v>125</v>
      </c>
      <c r="D91" s="139">
        <f>SUM(D76:D90)</f>
        <v>23</v>
      </c>
      <c r="E91" s="105">
        <f>SUM(C91:D91)</f>
        <v>148</v>
      </c>
      <c r="G91" s="113" t="s">
        <v>77</v>
      </c>
      <c r="H91" s="126"/>
      <c r="I91" s="126"/>
      <c r="J91" s="126"/>
    </row>
    <row r="92" spans="2:10" ht="14.25" customHeight="1" x14ac:dyDescent="0.25">
      <c r="C92" s="121"/>
      <c r="D92" s="79"/>
      <c r="G92" s="93" t="s">
        <v>104</v>
      </c>
      <c r="H92" s="119">
        <v>24</v>
      </c>
      <c r="I92" s="167">
        <v>3</v>
      </c>
      <c r="J92" s="164">
        <f>SUM(H92:I94)</f>
        <v>49</v>
      </c>
    </row>
    <row r="93" spans="2:10" ht="14.25" customHeight="1" x14ac:dyDescent="0.25">
      <c r="C93" s="121"/>
      <c r="D93" s="79"/>
      <c r="G93" s="93" t="s">
        <v>105</v>
      </c>
      <c r="H93" s="119">
        <v>9</v>
      </c>
      <c r="I93" s="168"/>
      <c r="J93" s="165"/>
    </row>
    <row r="94" spans="2:10" ht="14.25" customHeight="1" x14ac:dyDescent="0.25">
      <c r="B94" s="118" t="s">
        <v>130</v>
      </c>
      <c r="C94" s="135" t="s">
        <v>134</v>
      </c>
      <c r="D94" s="135" t="s">
        <v>146</v>
      </c>
      <c r="E94" s="135" t="s">
        <v>56</v>
      </c>
      <c r="G94" s="93" t="s">
        <v>106</v>
      </c>
      <c r="H94" s="119">
        <v>13</v>
      </c>
      <c r="I94" s="169"/>
      <c r="J94" s="166"/>
    </row>
    <row r="95" spans="2:10" ht="14.25" customHeight="1" x14ac:dyDescent="0.25">
      <c r="B95" s="99" t="s">
        <v>131</v>
      </c>
      <c r="C95" s="100">
        <v>11</v>
      </c>
      <c r="D95" s="167">
        <v>4</v>
      </c>
      <c r="E95" s="164">
        <f>SUM(C95:D97)</f>
        <v>19</v>
      </c>
      <c r="G95" s="113" t="s">
        <v>2</v>
      </c>
      <c r="H95" s="126"/>
      <c r="I95" s="126"/>
      <c r="J95" s="126"/>
    </row>
    <row r="96" spans="2:10" ht="14.25" customHeight="1" x14ac:dyDescent="0.25">
      <c r="B96" s="97" t="s">
        <v>10</v>
      </c>
      <c r="C96" s="98">
        <v>4</v>
      </c>
      <c r="D96" s="168"/>
      <c r="E96" s="165"/>
      <c r="G96" s="93" t="s">
        <v>104</v>
      </c>
      <c r="H96" s="119">
        <v>11</v>
      </c>
      <c r="I96" s="167">
        <v>1</v>
      </c>
      <c r="J96" s="164">
        <f>SUM(H96:I98)</f>
        <v>19</v>
      </c>
    </row>
    <row r="97" spans="2:10" ht="14.25" customHeight="1" x14ac:dyDescent="0.25">
      <c r="B97" s="97" t="s">
        <v>138</v>
      </c>
      <c r="C97" s="98">
        <v>0</v>
      </c>
      <c r="D97" s="169"/>
      <c r="E97" s="166"/>
      <c r="G97" s="93" t="s">
        <v>105</v>
      </c>
      <c r="H97" s="119">
        <v>4</v>
      </c>
      <c r="I97" s="168"/>
      <c r="J97" s="165"/>
    </row>
    <row r="98" spans="2:10" ht="14.25" customHeight="1" x14ac:dyDescent="0.25">
      <c r="B98" s="118" t="s">
        <v>49</v>
      </c>
      <c r="C98" s="122">
        <f>SUM(C95:C97)</f>
        <v>15</v>
      </c>
      <c r="D98" s="140">
        <f>SUM(D95)</f>
        <v>4</v>
      </c>
      <c r="E98" s="122">
        <f>SUM(C98:D98)</f>
        <v>19</v>
      </c>
      <c r="G98" s="93" t="s">
        <v>106</v>
      </c>
      <c r="H98" s="119">
        <v>3</v>
      </c>
      <c r="I98" s="169"/>
      <c r="J98" s="166"/>
    </row>
    <row r="99" spans="2:10" ht="14.25" customHeight="1" x14ac:dyDescent="0.25">
      <c r="C99" s="121"/>
      <c r="D99" s="79"/>
      <c r="G99" s="113" t="s">
        <v>108</v>
      </c>
      <c r="H99" s="126"/>
      <c r="I99" s="126"/>
      <c r="J99" s="126"/>
    </row>
    <row r="100" spans="2:10" ht="14.25" customHeight="1" x14ac:dyDescent="0.25">
      <c r="C100" s="121"/>
      <c r="D100" s="79"/>
      <c r="G100" s="93" t="s">
        <v>104</v>
      </c>
      <c r="H100" s="119">
        <v>2</v>
      </c>
      <c r="I100" s="167">
        <v>2</v>
      </c>
      <c r="J100" s="164">
        <f>SUM(H100:I102)</f>
        <v>9</v>
      </c>
    </row>
    <row r="101" spans="2:10" ht="14.25" customHeight="1" x14ac:dyDescent="0.25">
      <c r="B101" s="182" t="s">
        <v>109</v>
      </c>
      <c r="C101" s="182"/>
      <c r="D101" s="182"/>
      <c r="E101" s="182"/>
      <c r="G101" s="93" t="s">
        <v>105</v>
      </c>
      <c r="H101" s="119">
        <v>2</v>
      </c>
      <c r="I101" s="168"/>
      <c r="J101" s="165"/>
    </row>
    <row r="102" spans="2:10" ht="14.25" customHeight="1" x14ac:dyDescent="0.25">
      <c r="B102" s="104" t="s">
        <v>6</v>
      </c>
      <c r="C102" s="136" t="s">
        <v>151</v>
      </c>
      <c r="D102" s="136" t="s">
        <v>146</v>
      </c>
      <c r="E102" s="136" t="s">
        <v>56</v>
      </c>
      <c r="G102" s="93" t="s">
        <v>106</v>
      </c>
      <c r="H102" s="119">
        <v>3</v>
      </c>
      <c r="I102" s="169"/>
      <c r="J102" s="166"/>
    </row>
    <row r="103" spans="2:10" ht="14.25" customHeight="1" x14ac:dyDescent="0.25">
      <c r="B103" s="92" t="s">
        <v>104</v>
      </c>
      <c r="C103" s="119">
        <v>7</v>
      </c>
      <c r="D103" s="167">
        <v>4</v>
      </c>
      <c r="E103" s="164">
        <f>SUM(C103:D105)</f>
        <v>15</v>
      </c>
      <c r="G103" s="113" t="s">
        <v>102</v>
      </c>
      <c r="H103" s="126"/>
      <c r="I103" s="126"/>
      <c r="J103" s="126"/>
    </row>
    <row r="104" spans="2:10" ht="14.25" customHeight="1" x14ac:dyDescent="0.25">
      <c r="B104" s="92" t="s">
        <v>105</v>
      </c>
      <c r="C104" s="119">
        <v>4</v>
      </c>
      <c r="D104" s="168"/>
      <c r="E104" s="165"/>
      <c r="G104" s="93" t="s">
        <v>104</v>
      </c>
      <c r="H104" s="119">
        <v>10</v>
      </c>
      <c r="I104" s="167">
        <v>1</v>
      </c>
      <c r="J104" s="164">
        <f>SUM(H104:I106)</f>
        <v>24</v>
      </c>
    </row>
    <row r="105" spans="2:10" ht="14.25" customHeight="1" x14ac:dyDescent="0.25">
      <c r="B105" s="92" t="s">
        <v>106</v>
      </c>
      <c r="C105" s="119">
        <v>0</v>
      </c>
      <c r="D105" s="169"/>
      <c r="E105" s="166"/>
      <c r="G105" s="93" t="s">
        <v>105</v>
      </c>
      <c r="H105" s="119">
        <v>4</v>
      </c>
      <c r="I105" s="168"/>
      <c r="J105" s="165"/>
    </row>
    <row r="106" spans="2:10" ht="14.25" customHeight="1" x14ac:dyDescent="0.25">
      <c r="B106" s="104" t="s">
        <v>141</v>
      </c>
      <c r="C106" s="123"/>
      <c r="D106" s="123"/>
      <c r="E106" s="123"/>
      <c r="G106" s="93" t="s">
        <v>106</v>
      </c>
      <c r="H106" s="119">
        <v>9</v>
      </c>
      <c r="I106" s="169"/>
      <c r="J106" s="166"/>
    </row>
    <row r="107" spans="2:10" ht="14.25" customHeight="1" x14ac:dyDescent="0.25">
      <c r="B107" s="92" t="s">
        <v>105</v>
      </c>
      <c r="C107" s="119">
        <v>1</v>
      </c>
      <c r="D107" s="167">
        <v>0</v>
      </c>
      <c r="E107" s="164">
        <f>SUM(C107:D109)</f>
        <v>4</v>
      </c>
      <c r="G107" s="113" t="s">
        <v>80</v>
      </c>
      <c r="H107" s="126"/>
      <c r="I107" s="126"/>
      <c r="J107" s="126"/>
    </row>
    <row r="108" spans="2:10" ht="14.25" customHeight="1" x14ac:dyDescent="0.25">
      <c r="B108" s="92" t="s">
        <v>104</v>
      </c>
      <c r="C108" s="119">
        <v>2</v>
      </c>
      <c r="D108" s="168"/>
      <c r="E108" s="165"/>
      <c r="G108" s="93" t="s">
        <v>104</v>
      </c>
      <c r="H108" s="119">
        <v>4</v>
      </c>
      <c r="I108" s="167">
        <v>4</v>
      </c>
      <c r="J108" s="164">
        <f>SUM(H108:I110)</f>
        <v>13</v>
      </c>
    </row>
    <row r="109" spans="2:10" ht="14.25" customHeight="1" x14ac:dyDescent="0.25">
      <c r="B109" s="92" t="s">
        <v>106</v>
      </c>
      <c r="C109" s="119">
        <v>1</v>
      </c>
      <c r="D109" s="169"/>
      <c r="E109" s="166"/>
      <c r="G109" s="93" t="s">
        <v>105</v>
      </c>
      <c r="H109" s="119">
        <v>2</v>
      </c>
      <c r="I109" s="168"/>
      <c r="J109" s="165"/>
    </row>
    <row r="110" spans="2:10" ht="15.75" customHeight="1" x14ac:dyDescent="0.25">
      <c r="B110" s="104" t="s">
        <v>142</v>
      </c>
      <c r="C110" s="123"/>
      <c r="D110" s="123"/>
      <c r="E110" s="123"/>
      <c r="G110" s="93" t="s">
        <v>106</v>
      </c>
      <c r="H110" s="119">
        <v>3</v>
      </c>
      <c r="I110" s="169"/>
      <c r="J110" s="166"/>
    </row>
    <row r="111" spans="2:10" ht="14.25" customHeight="1" x14ac:dyDescent="0.25">
      <c r="B111" s="92" t="s">
        <v>105</v>
      </c>
      <c r="C111" s="119">
        <v>0</v>
      </c>
      <c r="D111" s="167">
        <v>0</v>
      </c>
      <c r="E111" s="164">
        <f>SUM(C111:D113)</f>
        <v>0</v>
      </c>
      <c r="G111" s="114" t="s">
        <v>16</v>
      </c>
      <c r="H111" s="127">
        <f>SUM(H76:H110)</f>
        <v>191</v>
      </c>
      <c r="I111" s="144">
        <f>SUM(I76:I110)</f>
        <v>28</v>
      </c>
      <c r="J111" s="127">
        <f>SUM(H111:I111)</f>
        <v>219</v>
      </c>
    </row>
    <row r="112" spans="2:10" ht="14.25" customHeight="1" x14ac:dyDescent="0.25">
      <c r="B112" s="92" t="s">
        <v>104</v>
      </c>
      <c r="C112" s="129">
        <v>0</v>
      </c>
      <c r="D112" s="168"/>
      <c r="E112" s="165"/>
      <c r="I112" s="96"/>
      <c r="J112" s="3"/>
    </row>
    <row r="113" spans="2:10" ht="14.25" customHeight="1" x14ac:dyDescent="0.25">
      <c r="B113" s="92" t="s">
        <v>106</v>
      </c>
      <c r="C113" s="129">
        <v>0</v>
      </c>
      <c r="D113" s="169"/>
      <c r="E113" s="166"/>
      <c r="I113" s="94"/>
      <c r="J113" s="95"/>
    </row>
    <row r="114" spans="2:10" ht="14.25" customHeight="1" x14ac:dyDescent="0.25">
      <c r="B114" s="102" t="s">
        <v>112</v>
      </c>
      <c r="C114" s="124">
        <f>SUM(C103:C113)</f>
        <v>15</v>
      </c>
      <c r="D114" s="141">
        <f>SUM(D103:D113)</f>
        <v>4</v>
      </c>
      <c r="E114" s="124">
        <f>SUM(C114:D114)</f>
        <v>19</v>
      </c>
      <c r="G114" s="183" t="s">
        <v>110</v>
      </c>
      <c r="H114" s="183"/>
      <c r="I114" s="183"/>
      <c r="J114" s="183"/>
    </row>
    <row r="115" spans="2:10" ht="14.25" customHeight="1" x14ac:dyDescent="0.25">
      <c r="C115" s="121"/>
      <c r="D115" s="79"/>
      <c r="G115" s="115" t="s">
        <v>135</v>
      </c>
      <c r="H115" s="138" t="s">
        <v>151</v>
      </c>
      <c r="I115" s="138" t="s">
        <v>146</v>
      </c>
      <c r="J115" s="138" t="s">
        <v>56</v>
      </c>
    </row>
    <row r="116" spans="2:10" ht="14.25" customHeight="1" x14ac:dyDescent="0.25">
      <c r="D116" s="79"/>
      <c r="G116" s="92" t="s">
        <v>104</v>
      </c>
      <c r="H116" s="119">
        <v>0</v>
      </c>
      <c r="I116" s="167">
        <v>0</v>
      </c>
      <c r="J116" s="164">
        <f>SUM(H116:I118)</f>
        <v>0</v>
      </c>
    </row>
    <row r="117" spans="2:10" ht="14.25" customHeight="1" x14ac:dyDescent="0.25">
      <c r="B117" s="106" t="s">
        <v>136</v>
      </c>
      <c r="C117" s="128" t="s">
        <v>155</v>
      </c>
      <c r="D117" s="128" t="s">
        <v>146</v>
      </c>
      <c r="E117" s="128" t="s">
        <v>56</v>
      </c>
      <c r="G117" s="92" t="s">
        <v>105</v>
      </c>
      <c r="H117" s="119">
        <v>0</v>
      </c>
      <c r="I117" s="168"/>
      <c r="J117" s="165"/>
    </row>
    <row r="118" spans="2:10" ht="14.25" customHeight="1" x14ac:dyDescent="0.25">
      <c r="B118" s="97" t="s">
        <v>137</v>
      </c>
      <c r="C118" s="98">
        <v>5</v>
      </c>
      <c r="D118" s="167">
        <v>0</v>
      </c>
      <c r="E118" s="170">
        <f>SUM(C118:D121)</f>
        <v>9</v>
      </c>
      <c r="G118" s="92" t="s">
        <v>106</v>
      </c>
      <c r="H118" s="119">
        <v>0</v>
      </c>
      <c r="I118" s="169"/>
      <c r="J118" s="166"/>
    </row>
    <row r="119" spans="2:10" ht="14.25" customHeight="1" x14ac:dyDescent="0.25">
      <c r="B119" s="99" t="s">
        <v>131</v>
      </c>
      <c r="C119" s="100">
        <v>1</v>
      </c>
      <c r="D119" s="168"/>
      <c r="E119" s="171"/>
      <c r="G119" s="115" t="s">
        <v>10</v>
      </c>
      <c r="H119" s="117"/>
      <c r="I119" s="117"/>
      <c r="J119" s="117"/>
    </row>
    <row r="120" spans="2:10" ht="14.25" customHeight="1" x14ac:dyDescent="0.25">
      <c r="B120" s="97" t="s">
        <v>76</v>
      </c>
      <c r="C120" s="98">
        <v>0</v>
      </c>
      <c r="D120" s="168"/>
      <c r="E120" s="171"/>
      <c r="G120" s="92" t="s">
        <v>104</v>
      </c>
      <c r="H120" s="119">
        <v>3</v>
      </c>
      <c r="I120" s="167">
        <v>0</v>
      </c>
      <c r="J120" s="164">
        <f>SUM(H120:I122)</f>
        <v>5</v>
      </c>
    </row>
    <row r="121" spans="2:10" ht="14.25" customHeight="1" x14ac:dyDescent="0.25">
      <c r="B121" s="97" t="s">
        <v>153</v>
      </c>
      <c r="C121" s="98">
        <v>3</v>
      </c>
      <c r="D121" s="169"/>
      <c r="E121" s="172"/>
      <c r="G121" s="92" t="s">
        <v>105</v>
      </c>
      <c r="H121" s="119">
        <v>2</v>
      </c>
      <c r="I121" s="168"/>
      <c r="J121" s="165"/>
    </row>
    <row r="122" spans="2:10" ht="14.25" customHeight="1" x14ac:dyDescent="0.25">
      <c r="B122" s="107" t="s">
        <v>49</v>
      </c>
      <c r="C122" s="108">
        <f>SUM(C118:C121)</f>
        <v>9</v>
      </c>
      <c r="D122" s="142">
        <f>SUM(D118)</f>
        <v>0</v>
      </c>
      <c r="E122" s="108">
        <f>SUM(C122:D122)</f>
        <v>9</v>
      </c>
      <c r="G122" s="92" t="s">
        <v>106</v>
      </c>
      <c r="H122" s="129">
        <v>0</v>
      </c>
      <c r="I122" s="169"/>
      <c r="J122" s="166"/>
    </row>
    <row r="123" spans="2:10" ht="14.25" customHeight="1" x14ac:dyDescent="0.25">
      <c r="C123" s="121"/>
      <c r="D123" s="79"/>
      <c r="G123" s="115" t="s">
        <v>131</v>
      </c>
      <c r="H123" s="117"/>
      <c r="I123" s="117"/>
      <c r="J123" s="117"/>
    </row>
    <row r="124" spans="2:10" ht="14.25" customHeight="1" x14ac:dyDescent="0.25">
      <c r="C124" s="121"/>
      <c r="D124" s="79"/>
      <c r="G124" s="92" t="s">
        <v>104</v>
      </c>
      <c r="H124" s="119">
        <v>0</v>
      </c>
      <c r="I124" s="167">
        <v>0</v>
      </c>
      <c r="J124" s="164">
        <f>SUM(H124:I126)</f>
        <v>1</v>
      </c>
    </row>
    <row r="125" spans="2:10" ht="14.25" customHeight="1" x14ac:dyDescent="0.25">
      <c r="B125" s="181" t="s">
        <v>111</v>
      </c>
      <c r="C125" s="181"/>
      <c r="D125" s="181"/>
      <c r="E125" s="181"/>
      <c r="G125" s="92" t="s">
        <v>105</v>
      </c>
      <c r="H125" s="119">
        <v>1</v>
      </c>
      <c r="I125" s="168"/>
      <c r="J125" s="165"/>
    </row>
    <row r="126" spans="2:10" ht="14.25" customHeight="1" x14ac:dyDescent="0.25">
      <c r="B126" s="110" t="s">
        <v>82</v>
      </c>
      <c r="C126" s="137" t="s">
        <v>151</v>
      </c>
      <c r="D126" s="137" t="s">
        <v>146</v>
      </c>
      <c r="E126" s="137" t="s">
        <v>56</v>
      </c>
      <c r="G126" s="92" t="s">
        <v>106</v>
      </c>
      <c r="H126" s="129">
        <v>0</v>
      </c>
      <c r="I126" s="169"/>
      <c r="J126" s="166"/>
    </row>
    <row r="127" spans="2:10" ht="14.25" customHeight="1" x14ac:dyDescent="0.25">
      <c r="B127" s="92" t="s">
        <v>104</v>
      </c>
      <c r="C127" s="119">
        <v>7</v>
      </c>
      <c r="D127" s="167">
        <v>0</v>
      </c>
      <c r="E127" s="164">
        <f>SUM(C127:D129)</f>
        <v>19</v>
      </c>
      <c r="G127" s="115" t="s">
        <v>132</v>
      </c>
      <c r="H127" s="117"/>
      <c r="I127" s="117"/>
      <c r="J127" s="117"/>
    </row>
    <row r="128" spans="2:10" ht="14.25" customHeight="1" x14ac:dyDescent="0.25">
      <c r="B128" s="92" t="s">
        <v>105</v>
      </c>
      <c r="C128" s="119">
        <v>6</v>
      </c>
      <c r="D128" s="168"/>
      <c r="E128" s="165"/>
      <c r="G128" s="92" t="s">
        <v>104</v>
      </c>
      <c r="H128" s="119">
        <v>2</v>
      </c>
      <c r="I128" s="167">
        <v>0</v>
      </c>
      <c r="J128" s="164">
        <f>SUM(H128:I130)</f>
        <v>3</v>
      </c>
    </row>
    <row r="129" spans="2:15" ht="14.25" customHeight="1" x14ac:dyDescent="0.25">
      <c r="B129" s="92" t="s">
        <v>106</v>
      </c>
      <c r="C129" s="119">
        <v>6</v>
      </c>
      <c r="D129" s="169"/>
      <c r="E129" s="166"/>
      <c r="G129" s="92" t="s">
        <v>105</v>
      </c>
      <c r="H129" s="119">
        <v>1</v>
      </c>
      <c r="I129" s="168"/>
      <c r="J129" s="165"/>
    </row>
    <row r="130" spans="2:15" ht="14.25" customHeight="1" x14ac:dyDescent="0.25">
      <c r="B130" s="111" t="s">
        <v>16</v>
      </c>
      <c r="C130" s="125">
        <f>SUM(C127:C129)</f>
        <v>19</v>
      </c>
      <c r="D130" s="143">
        <f>SUM(D127)</f>
        <v>0</v>
      </c>
      <c r="E130" s="125">
        <f>SUM(C130:D130)</f>
        <v>19</v>
      </c>
      <c r="G130" s="92" t="s">
        <v>106</v>
      </c>
      <c r="H130" s="129">
        <v>0</v>
      </c>
      <c r="I130" s="169"/>
      <c r="J130" s="166"/>
    </row>
    <row r="131" spans="2:15" ht="14.25" customHeight="1" x14ac:dyDescent="0.25">
      <c r="D131" s="79"/>
      <c r="G131" s="116" t="s">
        <v>112</v>
      </c>
      <c r="H131" s="128">
        <f>SUM(H116:H130)</f>
        <v>9</v>
      </c>
      <c r="I131" s="145">
        <f>SUM(I116:I130)</f>
        <v>0</v>
      </c>
      <c r="J131" s="128">
        <f>SUM(H131:I131)</f>
        <v>9</v>
      </c>
    </row>
    <row r="132" spans="2:15" ht="14.25" customHeight="1" x14ac:dyDescent="0.25">
      <c r="D132" s="79"/>
    </row>
    <row r="133" spans="2:15" ht="14.25" customHeight="1" x14ac:dyDescent="0.25">
      <c r="D133" s="79"/>
    </row>
    <row r="134" spans="2:15" ht="18.75" x14ac:dyDescent="0.3">
      <c r="B134" s="176" t="s">
        <v>33</v>
      </c>
      <c r="C134" s="176"/>
      <c r="D134" s="176"/>
      <c r="E134" s="176"/>
      <c r="F134" s="37"/>
      <c r="G134" s="37"/>
      <c r="H134" s="37"/>
      <c r="I134" s="37"/>
      <c r="J134" s="37"/>
    </row>
    <row r="136" spans="2:15" ht="18.75" customHeight="1" x14ac:dyDescent="0.25">
      <c r="B136" s="83" t="s">
        <v>34</v>
      </c>
      <c r="C136" s="175" t="s">
        <v>134</v>
      </c>
      <c r="D136" s="175" t="s">
        <v>30</v>
      </c>
    </row>
    <row r="137" spans="2:15" ht="29.25" customHeight="1" x14ac:dyDescent="0.25">
      <c r="B137" s="80" t="s">
        <v>35</v>
      </c>
      <c r="C137" s="175"/>
      <c r="D137" s="175" t="s">
        <v>30</v>
      </c>
      <c r="O137" t="s">
        <v>156</v>
      </c>
    </row>
    <row r="138" spans="2:15" ht="14.25" customHeight="1" x14ac:dyDescent="0.25">
      <c r="B138" s="40" t="s">
        <v>82</v>
      </c>
      <c r="C138" s="88"/>
      <c r="D138" s="85"/>
    </row>
    <row r="139" spans="2:15" ht="14.25" customHeight="1" x14ac:dyDescent="0.25">
      <c r="B139" s="78" t="s">
        <v>140</v>
      </c>
      <c r="C139" s="41">
        <f>E127</f>
        <v>19</v>
      </c>
      <c r="D139" s="87">
        <f>C139/$C$163</f>
        <v>4.5893719806763288E-2</v>
      </c>
    </row>
    <row r="140" spans="2:15" ht="14.25" customHeight="1" x14ac:dyDescent="0.25">
      <c r="B140" s="40" t="s">
        <v>79</v>
      </c>
      <c r="C140" s="88"/>
      <c r="D140" s="131"/>
    </row>
    <row r="141" spans="2:15" ht="14.25" customHeight="1" x14ac:dyDescent="0.25">
      <c r="B141" s="78" t="str">
        <f>G107</f>
        <v>Puntonet - Celerity</v>
      </c>
      <c r="C141" s="41">
        <f>J108</f>
        <v>13</v>
      </c>
      <c r="D141" s="87">
        <f t="shared" ref="D141:D163" si="7">C141/$C$163</f>
        <v>3.140096618357488E-2</v>
      </c>
    </row>
    <row r="142" spans="2:15" ht="14.25" customHeight="1" x14ac:dyDescent="0.25">
      <c r="B142" s="78" t="str">
        <f>G79</f>
        <v>Claro - Conecel S.A.</v>
      </c>
      <c r="C142" s="41">
        <f>J80</f>
        <v>64</v>
      </c>
      <c r="D142" s="87">
        <f t="shared" si="7"/>
        <v>0.15458937198067632</v>
      </c>
    </row>
    <row r="143" spans="2:15" ht="14.25" customHeight="1" x14ac:dyDescent="0.25">
      <c r="B143" s="78" t="str">
        <f>G83</f>
        <v>Cnt Ep</v>
      </c>
      <c r="C143" s="41">
        <f>J84</f>
        <v>35</v>
      </c>
      <c r="D143" s="87">
        <f t="shared" si="7"/>
        <v>8.4541062801932368E-2</v>
      </c>
    </row>
    <row r="144" spans="2:15" ht="14.25" customHeight="1" x14ac:dyDescent="0.25">
      <c r="B144" s="78" t="s">
        <v>81</v>
      </c>
      <c r="C144" s="41">
        <f>J88</f>
        <v>4</v>
      </c>
      <c r="D144" s="87">
        <f t="shared" si="7"/>
        <v>9.6618357487922701E-3</v>
      </c>
    </row>
    <row r="145" spans="2:4" ht="14.25" customHeight="1" x14ac:dyDescent="0.25">
      <c r="B145" s="78" t="str">
        <f>G91</f>
        <v>Grupo TV Cable</v>
      </c>
      <c r="C145" s="41">
        <f>J92</f>
        <v>49</v>
      </c>
      <c r="D145" s="87">
        <f t="shared" si="7"/>
        <v>0.11835748792270531</v>
      </c>
    </row>
    <row r="146" spans="2:4" ht="14.25" customHeight="1" x14ac:dyDescent="0.25">
      <c r="B146" s="78" t="str">
        <f>G95</f>
        <v>Megadatos - Netlife</v>
      </c>
      <c r="C146" s="41">
        <f>J96</f>
        <v>19</v>
      </c>
      <c r="D146" s="87">
        <f t="shared" si="7"/>
        <v>4.5893719806763288E-2</v>
      </c>
    </row>
    <row r="147" spans="2:4" ht="14.25" customHeight="1" x14ac:dyDescent="0.25">
      <c r="B147" s="78" t="str">
        <f>G103</f>
        <v>Otros Operadores de Acceso a Internet</v>
      </c>
      <c r="C147" s="41">
        <f>J76+J100+J104</f>
        <v>35</v>
      </c>
      <c r="D147" s="87">
        <f t="shared" si="7"/>
        <v>8.4541062801932368E-2</v>
      </c>
    </row>
    <row r="148" spans="2:4" ht="14.25" customHeight="1" x14ac:dyDescent="0.25">
      <c r="B148" s="40" t="s">
        <v>78</v>
      </c>
      <c r="C148" s="88"/>
      <c r="D148" s="131"/>
    </row>
    <row r="149" spans="2:4" ht="14.25" customHeight="1" x14ac:dyDescent="0.25">
      <c r="B149" s="78" t="str">
        <f>B75</f>
        <v>Claro - Conecel S.A.</v>
      </c>
      <c r="C149" s="41">
        <f>E76</f>
        <v>53</v>
      </c>
      <c r="D149" s="87">
        <f t="shared" si="7"/>
        <v>0.1280193236714976</v>
      </c>
    </row>
    <row r="150" spans="2:4" ht="14.25" customHeight="1" x14ac:dyDescent="0.25">
      <c r="B150" s="78" t="str">
        <f>B79</f>
        <v>Cnt Ep</v>
      </c>
      <c r="C150" s="41">
        <f>E80</f>
        <v>11</v>
      </c>
      <c r="D150" s="87">
        <f t="shared" si="7"/>
        <v>2.6570048309178744E-2</v>
      </c>
    </row>
    <row r="151" spans="2:4" ht="14.25" customHeight="1" x14ac:dyDescent="0.25">
      <c r="B151" s="78" t="str">
        <f>B83</f>
        <v>Movistar - Otecel S.A.</v>
      </c>
      <c r="C151" s="41">
        <f>E84</f>
        <v>81</v>
      </c>
      <c r="D151" s="87">
        <f t="shared" si="7"/>
        <v>0.19565217391304349</v>
      </c>
    </row>
    <row r="152" spans="2:4" ht="14.25" customHeight="1" x14ac:dyDescent="0.25">
      <c r="B152" s="90" t="str">
        <f>B87</f>
        <v xml:space="preserve">Tuenti </v>
      </c>
      <c r="C152" s="91">
        <f>E88</f>
        <v>3</v>
      </c>
      <c r="D152" s="87">
        <f t="shared" si="7"/>
        <v>7.246376811594203E-3</v>
      </c>
    </row>
    <row r="153" spans="2:4" ht="14.25" customHeight="1" x14ac:dyDescent="0.25">
      <c r="B153" s="40" t="s">
        <v>5</v>
      </c>
      <c r="C153" s="88"/>
      <c r="D153" s="131"/>
    </row>
    <row r="154" spans="2:4" ht="14.25" customHeight="1" x14ac:dyDescent="0.25">
      <c r="B154" s="78" t="str">
        <f>B102</f>
        <v>Cnt Ep</v>
      </c>
      <c r="C154" s="41">
        <f>E103</f>
        <v>15</v>
      </c>
      <c r="D154" s="87">
        <f t="shared" si="7"/>
        <v>3.6231884057971016E-2</v>
      </c>
    </row>
    <row r="155" spans="2:4" ht="14.25" customHeight="1" x14ac:dyDescent="0.25">
      <c r="B155" s="78" t="str">
        <f>B106</f>
        <v>Claro - Conecel</v>
      </c>
      <c r="C155" s="41">
        <f>E107</f>
        <v>4</v>
      </c>
      <c r="D155" s="87">
        <f t="shared" si="7"/>
        <v>9.6618357487922701E-3</v>
      </c>
    </row>
    <row r="156" spans="2:4" ht="14.25" customHeight="1" x14ac:dyDescent="0.25">
      <c r="B156" s="78" t="str">
        <f>B110</f>
        <v>Xtrim - Grupo TVCABLE</v>
      </c>
      <c r="C156" s="41">
        <f>E111</f>
        <v>0</v>
      </c>
      <c r="D156" s="87">
        <f t="shared" si="7"/>
        <v>0</v>
      </c>
    </row>
    <row r="157" spans="2:4" ht="14.25" customHeight="1" x14ac:dyDescent="0.25">
      <c r="B157" s="40" t="s">
        <v>7</v>
      </c>
      <c r="C157" s="88"/>
      <c r="D157" s="131"/>
    </row>
    <row r="158" spans="2:4" ht="14.25" customHeight="1" x14ac:dyDescent="0.25">
      <c r="B158" s="78" t="s">
        <v>10</v>
      </c>
      <c r="C158" s="41">
        <f>J120</f>
        <v>5</v>
      </c>
      <c r="D158" s="87">
        <f t="shared" si="7"/>
        <v>1.2077294685990338E-2</v>
      </c>
    </row>
    <row r="159" spans="2:4" ht="14.25" customHeight="1" x14ac:dyDescent="0.25">
      <c r="B159" s="78" t="s">
        <v>144</v>
      </c>
      <c r="C159" s="41">
        <v>0</v>
      </c>
      <c r="D159" s="87">
        <f t="shared" si="7"/>
        <v>0</v>
      </c>
    </row>
    <row r="160" spans="2:4" ht="14.25" customHeight="1" x14ac:dyDescent="0.25">
      <c r="B160" s="78" t="s">
        <v>76</v>
      </c>
      <c r="C160" s="41">
        <f>J116</f>
        <v>0</v>
      </c>
      <c r="D160" s="87">
        <f t="shared" si="7"/>
        <v>0</v>
      </c>
    </row>
    <row r="161" spans="2:6" ht="14.25" customHeight="1" x14ac:dyDescent="0.25">
      <c r="B161" s="78" t="s">
        <v>77</v>
      </c>
      <c r="C161" s="41">
        <f>J128</f>
        <v>3</v>
      </c>
      <c r="D161" s="87">
        <f t="shared" si="7"/>
        <v>7.246376811594203E-3</v>
      </c>
    </row>
    <row r="162" spans="2:6" s="86" customFormat="1" ht="14.25" customHeight="1" x14ac:dyDescent="0.25">
      <c r="B162" s="90" t="s">
        <v>6</v>
      </c>
      <c r="C162" s="146">
        <v>1</v>
      </c>
      <c r="D162" s="87">
        <f t="shared" si="7"/>
        <v>2.4154589371980675E-3</v>
      </c>
      <c r="E162"/>
      <c r="F162"/>
    </row>
    <row r="163" spans="2:6" ht="14.25" customHeight="1" x14ac:dyDescent="0.25">
      <c r="B163" s="84" t="s">
        <v>16</v>
      </c>
      <c r="C163" s="89">
        <f>SUM(C139:C162)</f>
        <v>414</v>
      </c>
      <c r="D163" s="85">
        <f t="shared" si="7"/>
        <v>1</v>
      </c>
    </row>
    <row r="164" spans="2:6" ht="14.25" customHeight="1" x14ac:dyDescent="0.25">
      <c r="E164" s="86"/>
      <c r="F164" s="86"/>
    </row>
    <row r="165" spans="2:6" ht="14.25" customHeight="1" x14ac:dyDescent="0.25"/>
    <row r="166" spans="2:6" ht="14.25" customHeight="1" x14ac:dyDescent="0.25"/>
    <row r="167" spans="2:6" ht="14.25" customHeight="1" x14ac:dyDescent="0.25"/>
    <row r="168" spans="2:6" ht="14.25" customHeight="1" x14ac:dyDescent="0.25"/>
    <row r="169" spans="2:6" ht="14.25" customHeight="1" x14ac:dyDescent="0.25"/>
    <row r="173" spans="2:6" x14ac:dyDescent="0.25">
      <c r="B173" s="2"/>
    </row>
    <row r="174" spans="2:6" x14ac:dyDescent="0.25">
      <c r="B174" s="2"/>
    </row>
    <row r="175" spans="2:6" x14ac:dyDescent="0.25">
      <c r="B175" s="2"/>
    </row>
    <row r="176" spans="2:6" x14ac:dyDescent="0.25">
      <c r="B176" s="2"/>
    </row>
    <row r="177" spans="2:3" x14ac:dyDescent="0.25">
      <c r="B177" s="2"/>
    </row>
    <row r="178" spans="2:3" x14ac:dyDescent="0.25">
      <c r="B178" s="2"/>
      <c r="C178" s="3"/>
    </row>
    <row r="179" spans="2:3" x14ac:dyDescent="0.25">
      <c r="B179" s="2"/>
      <c r="C179" s="3"/>
    </row>
    <row r="180" spans="2:3" x14ac:dyDescent="0.25">
      <c r="B180" s="2"/>
      <c r="C180" s="3"/>
    </row>
    <row r="181" spans="2:3" x14ac:dyDescent="0.25">
      <c r="B181" s="2"/>
      <c r="C181" s="3"/>
    </row>
  </sheetData>
  <sortState ref="B11:D16">
    <sortCondition ref="B11:B16"/>
  </sortState>
  <mergeCells count="57">
    <mergeCell ref="D80:D82"/>
    <mergeCell ref="H40:L40"/>
    <mergeCell ref="B1:D1"/>
    <mergeCell ref="C136:C137"/>
    <mergeCell ref="D136:D137"/>
    <mergeCell ref="B134:E134"/>
    <mergeCell ref="B9:F9"/>
    <mergeCell ref="B40:F40"/>
    <mergeCell ref="B74:E74"/>
    <mergeCell ref="B125:E125"/>
    <mergeCell ref="B101:E101"/>
    <mergeCell ref="G114:J114"/>
    <mergeCell ref="E95:E97"/>
    <mergeCell ref="D95:D97"/>
    <mergeCell ref="E88:E90"/>
    <mergeCell ref="E76:E78"/>
    <mergeCell ref="D76:D78"/>
    <mergeCell ref="E127:E129"/>
    <mergeCell ref="D127:D129"/>
    <mergeCell ref="E118:E121"/>
    <mergeCell ref="D118:D121"/>
    <mergeCell ref="E111:E113"/>
    <mergeCell ref="D111:D113"/>
    <mergeCell ref="E107:E109"/>
    <mergeCell ref="D107:D109"/>
    <mergeCell ref="E103:E105"/>
    <mergeCell ref="D103:D105"/>
    <mergeCell ref="D88:D90"/>
    <mergeCell ref="E84:E86"/>
    <mergeCell ref="D84:D86"/>
    <mergeCell ref="E80:E82"/>
    <mergeCell ref="J76:J78"/>
    <mergeCell ref="I76:I78"/>
    <mergeCell ref="J128:J130"/>
    <mergeCell ref="J124:J126"/>
    <mergeCell ref="J120:J122"/>
    <mergeCell ref="J116:J118"/>
    <mergeCell ref="I128:I130"/>
    <mergeCell ref="I124:I126"/>
    <mergeCell ref="I120:I122"/>
    <mergeCell ref="I116:I118"/>
    <mergeCell ref="I80:I82"/>
    <mergeCell ref="J80:J82"/>
    <mergeCell ref="J108:J110"/>
    <mergeCell ref="I108:I110"/>
    <mergeCell ref="J104:J106"/>
    <mergeCell ref="I104:I106"/>
    <mergeCell ref="J100:J102"/>
    <mergeCell ref="I100:I102"/>
    <mergeCell ref="J96:J98"/>
    <mergeCell ref="I96:I98"/>
    <mergeCell ref="J92:J94"/>
    <mergeCell ref="I92:I94"/>
    <mergeCell ref="J88:J90"/>
    <mergeCell ref="I88:I90"/>
    <mergeCell ref="J84:J86"/>
    <mergeCell ref="I84:I8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"/>
  <sheetViews>
    <sheetView zoomScale="66" zoomScaleNormal="66" workbookViewId="0">
      <selection activeCell="X3" sqref="X3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74" t="s">
        <v>99</v>
      </c>
      <c r="B1" s="174"/>
      <c r="C1" s="174"/>
      <c r="D1" s="174"/>
      <c r="E1" s="174"/>
      <c r="F1" s="174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7" ht="18" x14ac:dyDescent="0.25">
      <c r="A2" s="52" t="s">
        <v>24</v>
      </c>
      <c r="B2" s="53"/>
      <c r="C2" s="52"/>
      <c r="D2" s="51"/>
      <c r="E2" s="51"/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7" x14ac:dyDescent="0.25">
      <c r="A3" s="53" t="s">
        <v>149</v>
      </c>
      <c r="B3" s="53"/>
      <c r="C3" s="53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7" x14ac:dyDescent="0.25">
      <c r="A4" s="53" t="s">
        <v>50</v>
      </c>
      <c r="B4" s="51"/>
      <c r="C4" s="53"/>
      <c r="D4" s="51"/>
      <c r="E4" s="51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7" x14ac:dyDescent="0.25">
      <c r="A5" s="54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8" spans="1:27" ht="18.75" x14ac:dyDescent="0.25">
      <c r="A8" s="184" t="s">
        <v>119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</row>
    <row r="10" spans="1:27" ht="18.75" x14ac:dyDescent="0.25">
      <c r="A10" s="177" t="s">
        <v>133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9"/>
    </row>
    <row r="11" spans="1:27" x14ac:dyDescent="0.25">
      <c r="A11" s="185" t="s">
        <v>51</v>
      </c>
      <c r="B11" s="188" t="s">
        <v>116</v>
      </c>
      <c r="C11" s="189"/>
      <c r="D11" s="188" t="s">
        <v>117</v>
      </c>
      <c r="E11" s="189"/>
      <c r="F11" s="188" t="s">
        <v>118</v>
      </c>
      <c r="G11" s="189"/>
      <c r="H11" s="188" t="s">
        <v>120</v>
      </c>
      <c r="I11" s="189"/>
      <c r="J11" s="75" t="s">
        <v>121</v>
      </c>
      <c r="K11" s="76"/>
      <c r="L11" s="75" t="s">
        <v>122</v>
      </c>
      <c r="M11" s="76"/>
      <c r="N11" s="75" t="s">
        <v>123</v>
      </c>
      <c r="O11" s="76"/>
      <c r="P11" s="75" t="s">
        <v>124</v>
      </c>
      <c r="Q11" s="76"/>
      <c r="R11" s="75" t="s">
        <v>125</v>
      </c>
      <c r="S11" s="76"/>
      <c r="T11" s="75" t="s">
        <v>126</v>
      </c>
      <c r="U11" s="76"/>
      <c r="V11" s="75" t="s">
        <v>127</v>
      </c>
      <c r="W11" s="76"/>
      <c r="X11" s="75" t="s">
        <v>128</v>
      </c>
      <c r="Y11" s="76"/>
      <c r="Z11" s="75" t="s">
        <v>129</v>
      </c>
      <c r="AA11" s="76"/>
    </row>
    <row r="12" spans="1:27" x14ac:dyDescent="0.25">
      <c r="A12" s="185"/>
      <c r="B12" s="55" t="s">
        <v>29</v>
      </c>
      <c r="C12" s="55" t="s">
        <v>53</v>
      </c>
      <c r="D12" s="55" t="s">
        <v>29</v>
      </c>
      <c r="E12" s="55" t="s">
        <v>53</v>
      </c>
      <c r="F12" s="55" t="s">
        <v>29</v>
      </c>
      <c r="G12" s="55" t="s">
        <v>53</v>
      </c>
      <c r="H12" s="55" t="s">
        <v>29</v>
      </c>
      <c r="I12" s="55" t="s">
        <v>53</v>
      </c>
      <c r="J12" s="55" t="s">
        <v>29</v>
      </c>
      <c r="K12" s="55" t="s">
        <v>53</v>
      </c>
      <c r="L12" s="55" t="s">
        <v>29</v>
      </c>
      <c r="M12" s="55" t="s">
        <v>53</v>
      </c>
      <c r="N12" s="55" t="s">
        <v>29</v>
      </c>
      <c r="O12" s="55" t="s">
        <v>53</v>
      </c>
      <c r="P12" s="55" t="s">
        <v>29</v>
      </c>
      <c r="Q12" s="55" t="s">
        <v>53</v>
      </c>
      <c r="R12" s="55" t="s">
        <v>29</v>
      </c>
      <c r="S12" s="55" t="s">
        <v>53</v>
      </c>
      <c r="T12" s="55" t="s">
        <v>29</v>
      </c>
      <c r="U12" s="55" t="s">
        <v>53</v>
      </c>
      <c r="V12" s="55" t="s">
        <v>29</v>
      </c>
      <c r="W12" s="55" t="s">
        <v>53</v>
      </c>
      <c r="X12" s="55" t="s">
        <v>29</v>
      </c>
      <c r="Y12" s="55" t="s">
        <v>53</v>
      </c>
      <c r="Z12" s="55" t="s">
        <v>29</v>
      </c>
      <c r="AA12" s="55" t="s">
        <v>53</v>
      </c>
    </row>
    <row r="13" spans="1:27" x14ac:dyDescent="0.25">
      <c r="A13" s="32" t="s">
        <v>11</v>
      </c>
      <c r="B13" s="33">
        <v>25</v>
      </c>
      <c r="C13" s="34">
        <f t="shared" ref="C13:C18" si="0">B13/$B$19</f>
        <v>5.7736720554272515E-2</v>
      </c>
      <c r="D13" s="33">
        <v>11</v>
      </c>
      <c r="E13" s="34">
        <f>D13/$D$19</f>
        <v>3.7162162162162164E-2</v>
      </c>
      <c r="F13" s="33">
        <v>13</v>
      </c>
      <c r="G13" s="34">
        <f>F13/$F$19</f>
        <v>3.1553398058252427E-2</v>
      </c>
      <c r="H13" s="33">
        <v>9</v>
      </c>
      <c r="I13" s="67">
        <f>H13/$H$19</f>
        <v>2.4193548387096774E-2</v>
      </c>
      <c r="J13" s="33">
        <v>9</v>
      </c>
      <c r="K13" s="67">
        <f>J13/$J$19</f>
        <v>2.34375E-2</v>
      </c>
      <c r="L13" s="66">
        <v>17</v>
      </c>
      <c r="M13" s="67">
        <f>L13/$L$19</f>
        <v>5.2795031055900624E-2</v>
      </c>
      <c r="N13" s="66">
        <v>7</v>
      </c>
      <c r="O13" s="67">
        <f>N13/$N$19</f>
        <v>2.0648967551622419E-2</v>
      </c>
      <c r="P13" s="66">
        <v>5</v>
      </c>
      <c r="Q13" s="67">
        <f>P13/$P$19</f>
        <v>1.7421602787456445E-2</v>
      </c>
      <c r="R13" s="33">
        <v>13</v>
      </c>
      <c r="S13" s="67">
        <f>R13/$R$19</f>
        <v>3.9755351681957186E-2</v>
      </c>
      <c r="T13" s="66">
        <v>19</v>
      </c>
      <c r="U13" s="67">
        <f>T13/$T$19</f>
        <v>4.5893719806763288E-2</v>
      </c>
      <c r="V13" s="66"/>
      <c r="W13" s="67" t="e">
        <f>V13/$V$19</f>
        <v>#DIV/0!</v>
      </c>
      <c r="X13" s="66"/>
      <c r="Y13" s="67" t="e">
        <f>X13/$X$19</f>
        <v>#DIV/0!</v>
      </c>
      <c r="Z13" s="66">
        <f>X13+V13+T13+R13+P13+N13+L13+J13+H13+F13+D13+B13</f>
        <v>128</v>
      </c>
      <c r="AA13" s="65">
        <f t="shared" ref="AA13:AA18" si="1">Z13/$Z$19</f>
        <v>3.5694366982710543E-2</v>
      </c>
    </row>
    <row r="14" spans="1:27" x14ac:dyDescent="0.25">
      <c r="A14" s="32" t="s">
        <v>71</v>
      </c>
      <c r="B14" s="33">
        <v>0</v>
      </c>
      <c r="C14" s="34">
        <f t="shared" si="0"/>
        <v>0</v>
      </c>
      <c r="D14" s="77">
        <v>0</v>
      </c>
      <c r="E14" s="34">
        <f t="shared" ref="E14:E18" si="2">D14/$D$19</f>
        <v>0</v>
      </c>
      <c r="F14" s="33">
        <v>0</v>
      </c>
      <c r="G14" s="34">
        <f t="shared" ref="G14:G18" si="3">F14/$F$19</f>
        <v>0</v>
      </c>
      <c r="H14" s="72">
        <v>0</v>
      </c>
      <c r="I14" s="67">
        <f t="shared" ref="I14:I18" si="4">H14/$H$19</f>
        <v>0</v>
      </c>
      <c r="J14" s="72">
        <v>0</v>
      </c>
      <c r="K14" s="67">
        <f t="shared" ref="K14:K18" si="5">J14/$J$19</f>
        <v>0</v>
      </c>
      <c r="L14" s="66">
        <v>0</v>
      </c>
      <c r="M14" s="67">
        <f t="shared" ref="M14:M18" si="6">L14/$L$19</f>
        <v>0</v>
      </c>
      <c r="N14" s="66">
        <v>0</v>
      </c>
      <c r="O14" s="67">
        <f t="shared" ref="O14:O18" si="7">N14/$N$19</f>
        <v>0</v>
      </c>
      <c r="P14" s="66">
        <v>0</v>
      </c>
      <c r="Q14" s="67">
        <f t="shared" ref="Q14:Q18" si="8">P14/$P$19</f>
        <v>0</v>
      </c>
      <c r="R14" s="77">
        <v>0</v>
      </c>
      <c r="S14" s="67">
        <f t="shared" ref="S14:S18" si="9">R14/$R$19</f>
        <v>0</v>
      </c>
      <c r="T14" s="66">
        <v>0</v>
      </c>
      <c r="U14" s="67">
        <f t="shared" ref="U14:U18" si="10">T14/$T$19</f>
        <v>0</v>
      </c>
      <c r="V14" s="66"/>
      <c r="W14" s="67" t="e">
        <f t="shared" ref="W14:W18" si="11">V14/$V$19</f>
        <v>#DIV/0!</v>
      </c>
      <c r="X14" s="66"/>
      <c r="Y14" s="67" t="e">
        <f t="shared" ref="Y14:Y18" si="12">X14/$X$19</f>
        <v>#DIV/0!</v>
      </c>
      <c r="Z14" s="66">
        <f t="shared" ref="Z14:Z18" si="13">X14+V14+T14+R14+P14+N14+L14+J14+H14+F14+D14+B14</f>
        <v>0</v>
      </c>
      <c r="AA14" s="65">
        <f t="shared" si="1"/>
        <v>0</v>
      </c>
    </row>
    <row r="15" spans="1:27" x14ac:dyDescent="0.25">
      <c r="A15" s="32" t="s">
        <v>1</v>
      </c>
      <c r="B15" s="33">
        <v>218</v>
      </c>
      <c r="C15" s="34">
        <f t="shared" si="0"/>
        <v>0.50346420323325636</v>
      </c>
      <c r="D15" s="33">
        <v>161</v>
      </c>
      <c r="E15" s="34">
        <f t="shared" si="2"/>
        <v>0.54391891891891897</v>
      </c>
      <c r="F15" s="33">
        <v>215</v>
      </c>
      <c r="G15" s="34">
        <f t="shared" si="3"/>
        <v>0.52184466019417475</v>
      </c>
      <c r="H15" s="33">
        <v>193</v>
      </c>
      <c r="I15" s="67">
        <f t="shared" si="4"/>
        <v>0.51881720430107525</v>
      </c>
      <c r="J15" s="33">
        <v>207</v>
      </c>
      <c r="K15" s="67">
        <f t="shared" si="5"/>
        <v>0.5390625</v>
      </c>
      <c r="L15" s="66">
        <v>158</v>
      </c>
      <c r="M15" s="67">
        <f t="shared" si="6"/>
        <v>0.49068322981366458</v>
      </c>
      <c r="N15" s="66">
        <v>180</v>
      </c>
      <c r="O15" s="67">
        <f t="shared" si="7"/>
        <v>0.53097345132743368</v>
      </c>
      <c r="P15" s="66">
        <v>166</v>
      </c>
      <c r="Q15" s="67">
        <f t="shared" si="8"/>
        <v>0.57839721254355403</v>
      </c>
      <c r="R15" s="33">
        <v>148</v>
      </c>
      <c r="S15" s="67">
        <f t="shared" si="9"/>
        <v>0.45259938837920488</v>
      </c>
      <c r="T15" s="66">
        <v>219</v>
      </c>
      <c r="U15" s="67">
        <f t="shared" si="10"/>
        <v>0.52898550724637683</v>
      </c>
      <c r="V15" s="66"/>
      <c r="W15" s="67" t="e">
        <f t="shared" si="11"/>
        <v>#DIV/0!</v>
      </c>
      <c r="X15" s="66"/>
      <c r="Y15" s="67" t="e">
        <f t="shared" si="12"/>
        <v>#DIV/0!</v>
      </c>
      <c r="Z15" s="66">
        <f t="shared" si="13"/>
        <v>1865</v>
      </c>
      <c r="AA15" s="65">
        <f t="shared" si="1"/>
        <v>0.52007808142777467</v>
      </c>
    </row>
    <row r="16" spans="1:27" x14ac:dyDescent="0.25">
      <c r="A16" s="32" t="s">
        <v>5</v>
      </c>
      <c r="B16" s="33">
        <v>36</v>
      </c>
      <c r="C16" s="34">
        <f t="shared" si="0"/>
        <v>8.3140877598152418E-2</v>
      </c>
      <c r="D16" s="33">
        <v>21</v>
      </c>
      <c r="E16" s="34">
        <f t="shared" si="2"/>
        <v>7.0945945945945943E-2</v>
      </c>
      <c r="F16" s="33">
        <v>32</v>
      </c>
      <c r="G16" s="34">
        <f t="shared" si="3"/>
        <v>7.7669902912621352E-2</v>
      </c>
      <c r="H16" s="33">
        <v>17</v>
      </c>
      <c r="I16" s="67">
        <f t="shared" si="4"/>
        <v>4.5698924731182797E-2</v>
      </c>
      <c r="J16" s="33">
        <v>24</v>
      </c>
      <c r="K16" s="67">
        <f t="shared" si="5"/>
        <v>6.25E-2</v>
      </c>
      <c r="L16" s="66">
        <v>19</v>
      </c>
      <c r="M16" s="67">
        <f t="shared" si="6"/>
        <v>5.9006211180124224E-2</v>
      </c>
      <c r="N16" s="66">
        <v>25</v>
      </c>
      <c r="O16" s="67">
        <f t="shared" si="7"/>
        <v>7.3746312684365781E-2</v>
      </c>
      <c r="P16" s="66">
        <v>16</v>
      </c>
      <c r="Q16" s="67">
        <f t="shared" si="8"/>
        <v>5.5749128919860627E-2</v>
      </c>
      <c r="R16" s="33">
        <v>17</v>
      </c>
      <c r="S16" s="67">
        <f t="shared" si="9"/>
        <v>5.1987767584097858E-2</v>
      </c>
      <c r="T16" s="66">
        <v>19</v>
      </c>
      <c r="U16" s="67">
        <f t="shared" si="10"/>
        <v>4.5893719806763288E-2</v>
      </c>
      <c r="V16" s="66"/>
      <c r="W16" s="67" t="e">
        <f t="shared" si="11"/>
        <v>#DIV/0!</v>
      </c>
      <c r="X16" s="66"/>
      <c r="Y16" s="67" t="e">
        <f t="shared" si="12"/>
        <v>#DIV/0!</v>
      </c>
      <c r="Z16" s="66">
        <f t="shared" si="13"/>
        <v>226</v>
      </c>
      <c r="AA16" s="65">
        <f t="shared" si="1"/>
        <v>6.3022866703848296E-2</v>
      </c>
    </row>
    <row r="17" spans="1:27" x14ac:dyDescent="0.25">
      <c r="A17" s="32" t="s">
        <v>7</v>
      </c>
      <c r="B17" s="33">
        <v>14</v>
      </c>
      <c r="C17" s="34">
        <f t="shared" si="0"/>
        <v>3.2332563510392612E-2</v>
      </c>
      <c r="D17" s="33">
        <v>11</v>
      </c>
      <c r="E17" s="34">
        <f t="shared" si="2"/>
        <v>3.7162162162162164E-2</v>
      </c>
      <c r="F17" s="33">
        <v>11</v>
      </c>
      <c r="G17" s="34">
        <f t="shared" si="3"/>
        <v>2.6699029126213591E-2</v>
      </c>
      <c r="H17" s="33">
        <v>14</v>
      </c>
      <c r="I17" s="67">
        <f t="shared" si="4"/>
        <v>3.7634408602150539E-2</v>
      </c>
      <c r="J17" s="33">
        <v>14</v>
      </c>
      <c r="K17" s="67">
        <f t="shared" si="5"/>
        <v>3.6458333333333336E-2</v>
      </c>
      <c r="L17" s="66">
        <v>4</v>
      </c>
      <c r="M17" s="67">
        <f t="shared" si="6"/>
        <v>1.2422360248447204E-2</v>
      </c>
      <c r="N17" s="66">
        <v>6</v>
      </c>
      <c r="O17" s="67">
        <f t="shared" si="7"/>
        <v>1.7699115044247787E-2</v>
      </c>
      <c r="P17" s="66">
        <v>7</v>
      </c>
      <c r="Q17" s="67">
        <f t="shared" si="8"/>
        <v>2.4390243902439025E-2</v>
      </c>
      <c r="R17" s="33">
        <v>4</v>
      </c>
      <c r="S17" s="67">
        <f t="shared" si="9"/>
        <v>1.2232415902140673E-2</v>
      </c>
      <c r="T17" s="66">
        <v>9</v>
      </c>
      <c r="U17" s="67">
        <f t="shared" si="10"/>
        <v>2.1739130434782608E-2</v>
      </c>
      <c r="V17" s="66"/>
      <c r="W17" s="67" t="e">
        <f t="shared" si="11"/>
        <v>#DIV/0!</v>
      </c>
      <c r="X17" s="66"/>
      <c r="Y17" s="67" t="e">
        <f t="shared" si="12"/>
        <v>#DIV/0!</v>
      </c>
      <c r="Z17" s="66">
        <f t="shared" si="13"/>
        <v>94</v>
      </c>
      <c r="AA17" s="65">
        <f t="shared" si="1"/>
        <v>2.6213050752928055E-2</v>
      </c>
    </row>
    <row r="18" spans="1:27" x14ac:dyDescent="0.25">
      <c r="A18" s="32" t="s">
        <v>3</v>
      </c>
      <c r="B18" s="33">
        <v>140</v>
      </c>
      <c r="C18" s="34">
        <f t="shared" si="0"/>
        <v>0.32332563510392609</v>
      </c>
      <c r="D18" s="33">
        <v>92</v>
      </c>
      <c r="E18" s="34">
        <f t="shared" si="2"/>
        <v>0.3108108108108108</v>
      </c>
      <c r="F18" s="33">
        <v>141</v>
      </c>
      <c r="G18" s="34">
        <f t="shared" si="3"/>
        <v>0.34223300970873788</v>
      </c>
      <c r="H18" s="33">
        <v>139</v>
      </c>
      <c r="I18" s="67">
        <f t="shared" si="4"/>
        <v>0.37365591397849462</v>
      </c>
      <c r="J18" s="33">
        <v>130</v>
      </c>
      <c r="K18" s="67">
        <f t="shared" si="5"/>
        <v>0.33854166666666669</v>
      </c>
      <c r="L18" s="66">
        <v>124</v>
      </c>
      <c r="M18" s="67">
        <f t="shared" si="6"/>
        <v>0.38509316770186336</v>
      </c>
      <c r="N18" s="66">
        <v>121</v>
      </c>
      <c r="O18" s="67">
        <f t="shared" si="7"/>
        <v>0.35693215339233036</v>
      </c>
      <c r="P18" s="66">
        <v>93</v>
      </c>
      <c r="Q18" s="67">
        <f t="shared" si="8"/>
        <v>0.3240418118466899</v>
      </c>
      <c r="R18" s="33">
        <v>145</v>
      </c>
      <c r="S18" s="67">
        <f t="shared" si="9"/>
        <v>0.44342507645259938</v>
      </c>
      <c r="T18" s="66">
        <v>148</v>
      </c>
      <c r="U18" s="67">
        <f t="shared" si="10"/>
        <v>0.35748792270531399</v>
      </c>
      <c r="V18" s="66"/>
      <c r="W18" s="67" t="e">
        <f t="shared" si="11"/>
        <v>#DIV/0!</v>
      </c>
      <c r="X18" s="66"/>
      <c r="Y18" s="67" t="e">
        <f t="shared" si="12"/>
        <v>#DIV/0!</v>
      </c>
      <c r="Z18" s="66">
        <f t="shared" si="13"/>
        <v>1273</v>
      </c>
      <c r="AA18" s="65">
        <f t="shared" si="1"/>
        <v>0.35499163413273843</v>
      </c>
    </row>
    <row r="19" spans="1:27" x14ac:dyDescent="0.25">
      <c r="A19" s="31" t="s">
        <v>16</v>
      </c>
      <c r="B19" s="31">
        <f>SUM(B13:B18)</f>
        <v>433</v>
      </c>
      <c r="C19" s="35">
        <f t="shared" ref="C19:AA19" si="14">SUM(C13:C18)</f>
        <v>0.99999999999999989</v>
      </c>
      <c r="D19" s="31">
        <f t="shared" si="14"/>
        <v>296</v>
      </c>
      <c r="E19" s="35">
        <f t="shared" si="14"/>
        <v>1</v>
      </c>
      <c r="F19" s="31">
        <f t="shared" si="14"/>
        <v>412</v>
      </c>
      <c r="G19" s="35">
        <f t="shared" si="14"/>
        <v>1</v>
      </c>
      <c r="H19" s="31">
        <f t="shared" si="14"/>
        <v>372</v>
      </c>
      <c r="I19" s="35">
        <f t="shared" si="14"/>
        <v>0.99999999999999989</v>
      </c>
      <c r="J19" s="31">
        <f t="shared" si="14"/>
        <v>384</v>
      </c>
      <c r="K19" s="35">
        <v>1</v>
      </c>
      <c r="L19" s="31">
        <f t="shared" si="14"/>
        <v>322</v>
      </c>
      <c r="M19" s="35">
        <v>1</v>
      </c>
      <c r="N19" s="31">
        <f t="shared" si="14"/>
        <v>339</v>
      </c>
      <c r="O19" s="35">
        <f t="shared" si="14"/>
        <v>1</v>
      </c>
      <c r="P19" s="31">
        <f t="shared" si="14"/>
        <v>287</v>
      </c>
      <c r="Q19" s="35">
        <f t="shared" si="14"/>
        <v>1</v>
      </c>
      <c r="R19" s="31">
        <f t="shared" si="14"/>
        <v>327</v>
      </c>
      <c r="S19" s="35">
        <f t="shared" si="14"/>
        <v>1</v>
      </c>
      <c r="T19" s="31">
        <f>SUM(T13:T18)</f>
        <v>414</v>
      </c>
      <c r="U19" s="35">
        <f t="shared" si="14"/>
        <v>1</v>
      </c>
      <c r="V19" s="31">
        <f t="shared" si="14"/>
        <v>0</v>
      </c>
      <c r="W19" s="35" t="e">
        <f t="shared" si="14"/>
        <v>#DIV/0!</v>
      </c>
      <c r="X19" s="31">
        <f t="shared" si="14"/>
        <v>0</v>
      </c>
      <c r="Y19" s="35" t="e">
        <f t="shared" si="14"/>
        <v>#DIV/0!</v>
      </c>
      <c r="Z19" s="31">
        <f t="shared" si="14"/>
        <v>3586</v>
      </c>
      <c r="AA19" s="35">
        <f t="shared" si="14"/>
        <v>1</v>
      </c>
    </row>
    <row r="52" spans="1:27" x14ac:dyDescent="0.25">
      <c r="A52" s="190" t="s">
        <v>143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</row>
    <row r="54" spans="1:27" ht="18.75" x14ac:dyDescent="0.25">
      <c r="A54" s="73" t="s">
        <v>31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</row>
    <row r="55" spans="1:27" x14ac:dyDescent="0.25">
      <c r="A55" s="185" t="s">
        <v>51</v>
      </c>
      <c r="B55" s="75" t="s">
        <v>84</v>
      </c>
      <c r="C55" s="76"/>
      <c r="D55" s="75" t="s">
        <v>85</v>
      </c>
      <c r="E55" s="76"/>
      <c r="F55" s="75" t="s">
        <v>86</v>
      </c>
      <c r="G55" s="76"/>
      <c r="H55" s="75" t="s">
        <v>87</v>
      </c>
      <c r="I55" s="76"/>
      <c r="J55" s="75" t="s">
        <v>88</v>
      </c>
      <c r="K55" s="76"/>
      <c r="L55" s="75" t="s">
        <v>89</v>
      </c>
      <c r="M55" s="76"/>
      <c r="N55" s="75" t="s">
        <v>90</v>
      </c>
      <c r="O55" s="76"/>
      <c r="P55" s="75" t="s">
        <v>91</v>
      </c>
      <c r="Q55" s="76"/>
      <c r="R55" s="75" t="s">
        <v>92</v>
      </c>
      <c r="S55" s="76"/>
      <c r="T55" s="75" t="s">
        <v>93</v>
      </c>
      <c r="U55" s="76"/>
      <c r="V55" s="75" t="s">
        <v>94</v>
      </c>
      <c r="W55" s="76"/>
      <c r="X55" s="75" t="s">
        <v>95</v>
      </c>
      <c r="Y55" s="76"/>
      <c r="Z55" s="75" t="s">
        <v>96</v>
      </c>
      <c r="AA55" s="76"/>
    </row>
    <row r="56" spans="1:27" x14ac:dyDescent="0.25">
      <c r="A56" s="185"/>
      <c r="B56" s="55" t="s">
        <v>29</v>
      </c>
      <c r="C56" s="55" t="s">
        <v>53</v>
      </c>
      <c r="D56" s="55" t="s">
        <v>29</v>
      </c>
      <c r="E56" s="55" t="s">
        <v>53</v>
      </c>
      <c r="F56" s="55" t="s">
        <v>29</v>
      </c>
      <c r="G56" s="55" t="s">
        <v>53</v>
      </c>
      <c r="H56" s="55" t="s">
        <v>29</v>
      </c>
      <c r="I56" s="55" t="s">
        <v>53</v>
      </c>
      <c r="J56" s="55" t="s">
        <v>29</v>
      </c>
      <c r="K56" s="55" t="s">
        <v>53</v>
      </c>
      <c r="L56" s="55" t="s">
        <v>29</v>
      </c>
      <c r="M56" s="55" t="s">
        <v>53</v>
      </c>
      <c r="N56" s="55" t="s">
        <v>29</v>
      </c>
      <c r="O56" s="55" t="s">
        <v>53</v>
      </c>
      <c r="P56" s="55" t="s">
        <v>29</v>
      </c>
      <c r="Q56" s="55" t="s">
        <v>53</v>
      </c>
      <c r="R56" s="55" t="s">
        <v>29</v>
      </c>
      <c r="S56" s="55" t="s">
        <v>53</v>
      </c>
      <c r="T56" s="55" t="s">
        <v>29</v>
      </c>
      <c r="U56" s="55" t="s">
        <v>53</v>
      </c>
      <c r="V56" s="55" t="s">
        <v>29</v>
      </c>
      <c r="W56" s="55" t="s">
        <v>53</v>
      </c>
      <c r="X56" s="55" t="s">
        <v>29</v>
      </c>
      <c r="Y56" s="55" t="s">
        <v>53</v>
      </c>
      <c r="Z56" s="55" t="s">
        <v>29</v>
      </c>
      <c r="AA56" s="55" t="s">
        <v>53</v>
      </c>
    </row>
    <row r="57" spans="1:27" x14ac:dyDescent="0.25">
      <c r="A57" s="69" t="s">
        <v>10</v>
      </c>
      <c r="B57" s="66">
        <v>63</v>
      </c>
      <c r="C57" s="67">
        <f>B57/$B$61</f>
        <v>0.37058823529411766</v>
      </c>
      <c r="D57" s="66">
        <v>63</v>
      </c>
      <c r="E57" s="67">
        <f>D57/$D$61</f>
        <v>0.40384615384615385</v>
      </c>
      <c r="F57" s="68">
        <v>75</v>
      </c>
      <c r="G57" s="67">
        <f>F57/$F$61</f>
        <v>0.43103448275862066</v>
      </c>
      <c r="H57" s="39">
        <v>103</v>
      </c>
      <c r="I57" s="34">
        <f>H57/$H$61</f>
        <v>0.3946360153256705</v>
      </c>
      <c r="J57" s="66">
        <v>75</v>
      </c>
      <c r="K57" s="67">
        <f>J57/$J$61</f>
        <v>0.4437869822485207</v>
      </c>
      <c r="L57" s="66">
        <v>57</v>
      </c>
      <c r="M57" s="67">
        <f>L57/$L$61</f>
        <v>0.37748344370860926</v>
      </c>
      <c r="N57" s="66">
        <v>35</v>
      </c>
      <c r="O57" s="67">
        <f>N57/$N$61</f>
        <v>0.37234042553191488</v>
      </c>
      <c r="P57" s="66">
        <v>45</v>
      </c>
      <c r="Q57" s="67">
        <f>P57/$P$61</f>
        <v>0.45454545454545453</v>
      </c>
      <c r="R57" s="39">
        <v>57</v>
      </c>
      <c r="S57" s="67">
        <f>R57/$R$61</f>
        <v>0.40714285714285714</v>
      </c>
      <c r="T57" s="66">
        <v>43</v>
      </c>
      <c r="U57" s="67">
        <v>0.33100000000000002</v>
      </c>
      <c r="V57" s="66">
        <v>36</v>
      </c>
      <c r="W57" s="67">
        <v>0.33029999999999998</v>
      </c>
      <c r="X57" s="66">
        <v>37</v>
      </c>
      <c r="Y57" s="67">
        <v>0.37</v>
      </c>
      <c r="Z57" s="66">
        <f>SUM(B57,D57,F57,H57,J57,L57,N57,P57,R57,T57,V57,X57)</f>
        <v>689</v>
      </c>
      <c r="AA57" s="67">
        <f>Z57/$Z$61</f>
        <v>0.39281641961231473</v>
      </c>
    </row>
    <row r="58" spans="1:27" x14ac:dyDescent="0.25">
      <c r="A58" s="69" t="s">
        <v>6</v>
      </c>
      <c r="B58" s="66">
        <v>12</v>
      </c>
      <c r="C58" s="67">
        <f>B58/$B$61</f>
        <v>7.0588235294117646E-2</v>
      </c>
      <c r="D58" s="66">
        <v>13</v>
      </c>
      <c r="E58" s="67">
        <f t="shared" ref="E58:E60" si="15">D58/$D$61</f>
        <v>8.3333333333333329E-2</v>
      </c>
      <c r="F58" s="68">
        <v>9</v>
      </c>
      <c r="G58" s="67">
        <f t="shared" ref="G58:G60" si="16">F58/$F$61</f>
        <v>5.1724137931034482E-2</v>
      </c>
      <c r="H58" s="39">
        <v>85</v>
      </c>
      <c r="I58" s="34">
        <f t="shared" ref="I58:I60" si="17">H58/$H$61</f>
        <v>0.32567049808429116</v>
      </c>
      <c r="J58" s="66">
        <v>12</v>
      </c>
      <c r="K58" s="67">
        <f t="shared" ref="K58:K60" si="18">J58/$J$61</f>
        <v>7.1005917159763315E-2</v>
      </c>
      <c r="L58" s="66">
        <v>19</v>
      </c>
      <c r="M58" s="67">
        <f t="shared" ref="M58:M60" si="19">L58/$L$61</f>
        <v>0.12582781456953643</v>
      </c>
      <c r="N58" s="66">
        <v>16</v>
      </c>
      <c r="O58" s="67">
        <f t="shared" ref="O58:O60" si="20">N58/$N$61</f>
        <v>0.1702127659574468</v>
      </c>
      <c r="P58" s="66">
        <v>5</v>
      </c>
      <c r="Q58" s="67">
        <f t="shared" ref="Q58:Q60" si="21">P58/$P$61</f>
        <v>5.0505050505050504E-2</v>
      </c>
      <c r="R58" s="39">
        <v>21</v>
      </c>
      <c r="S58" s="67">
        <f t="shared" ref="S58:S60" si="22">R58/$R$61</f>
        <v>0.15</v>
      </c>
      <c r="T58" s="66">
        <v>14</v>
      </c>
      <c r="U58" s="67">
        <v>0.1077</v>
      </c>
      <c r="V58" s="66">
        <v>10</v>
      </c>
      <c r="W58" s="67">
        <v>9.1700000000000004E-2</v>
      </c>
      <c r="X58" s="66">
        <v>10</v>
      </c>
      <c r="Y58" s="67">
        <v>0.1</v>
      </c>
      <c r="Z58" s="66">
        <f>SUM(B58,D58,F58,H58,J58,L58,N58,P58,R58,T58,V58,X58)</f>
        <v>226</v>
      </c>
      <c r="AA58" s="67">
        <f>Z58/$Z$61</f>
        <v>0.12884834663625996</v>
      </c>
    </row>
    <row r="59" spans="1:27" x14ac:dyDescent="0.25">
      <c r="A59" s="69" t="s">
        <v>4</v>
      </c>
      <c r="B59" s="66">
        <v>95</v>
      </c>
      <c r="C59" s="67">
        <f>B59/$B$61</f>
        <v>0.55882352941176472</v>
      </c>
      <c r="D59" s="66">
        <v>73</v>
      </c>
      <c r="E59" s="67">
        <f t="shared" si="15"/>
        <v>0.46794871794871795</v>
      </c>
      <c r="F59" s="68">
        <v>90</v>
      </c>
      <c r="G59" s="67">
        <f t="shared" si="16"/>
        <v>0.51724137931034486</v>
      </c>
      <c r="H59" s="39">
        <v>68</v>
      </c>
      <c r="I59" s="34">
        <f t="shared" si="17"/>
        <v>0.26053639846743293</v>
      </c>
      <c r="J59" s="66">
        <v>78</v>
      </c>
      <c r="K59" s="67">
        <f t="shared" si="18"/>
        <v>0.46153846153846156</v>
      </c>
      <c r="L59" s="66">
        <v>71</v>
      </c>
      <c r="M59" s="67">
        <f t="shared" si="19"/>
        <v>0.47019867549668876</v>
      </c>
      <c r="N59" s="66">
        <v>43</v>
      </c>
      <c r="O59" s="67">
        <f t="shared" si="20"/>
        <v>0.45744680851063829</v>
      </c>
      <c r="P59" s="66">
        <v>45</v>
      </c>
      <c r="Q59" s="67">
        <f t="shared" si="21"/>
        <v>0.45454545454545453</v>
      </c>
      <c r="R59" s="39">
        <v>61</v>
      </c>
      <c r="S59" s="67">
        <f t="shared" si="22"/>
        <v>0.43571428571428572</v>
      </c>
      <c r="T59" s="66">
        <v>71</v>
      </c>
      <c r="U59" s="67">
        <v>0.54620000000000002</v>
      </c>
      <c r="V59" s="66">
        <v>62</v>
      </c>
      <c r="W59" s="67">
        <v>0.56869999999999998</v>
      </c>
      <c r="X59" s="66">
        <v>53</v>
      </c>
      <c r="Y59" s="67">
        <v>0.53</v>
      </c>
      <c r="Z59" s="66">
        <f>SUM(B59,D59,F59,H59,J59,L59,N59,P59,R59,T59,V59,X59)</f>
        <v>810</v>
      </c>
      <c r="AA59" s="67">
        <f>Z59/$Z$61</f>
        <v>0.46180159635119727</v>
      </c>
    </row>
    <row r="60" spans="1:27" x14ac:dyDescent="0.25">
      <c r="A60" s="69" t="s">
        <v>83</v>
      </c>
      <c r="B60" s="66">
        <v>0</v>
      </c>
      <c r="C60" s="67">
        <f>B60/$B$61</f>
        <v>0</v>
      </c>
      <c r="D60" s="66">
        <v>7</v>
      </c>
      <c r="E60" s="67">
        <f t="shared" si="15"/>
        <v>4.4871794871794872E-2</v>
      </c>
      <c r="F60" s="68">
        <v>1</v>
      </c>
      <c r="G60" s="67">
        <f t="shared" si="16"/>
        <v>5.7471264367816091E-3</v>
      </c>
      <c r="H60" s="39">
        <v>5</v>
      </c>
      <c r="I60" s="34">
        <f t="shared" si="17"/>
        <v>1.9157088122605363E-2</v>
      </c>
      <c r="J60" s="66">
        <v>4</v>
      </c>
      <c r="K60" s="67">
        <f t="shared" si="18"/>
        <v>2.3668639053254437E-2</v>
      </c>
      <c r="L60" s="66">
        <v>4</v>
      </c>
      <c r="M60" s="67">
        <f t="shared" si="19"/>
        <v>2.6490066225165563E-2</v>
      </c>
      <c r="N60" s="66">
        <v>0</v>
      </c>
      <c r="O60" s="67">
        <f t="shared" si="20"/>
        <v>0</v>
      </c>
      <c r="P60" s="66">
        <v>4</v>
      </c>
      <c r="Q60" s="67">
        <f t="shared" si="21"/>
        <v>4.0404040404040407E-2</v>
      </c>
      <c r="R60" s="39">
        <v>1</v>
      </c>
      <c r="S60" s="67">
        <f t="shared" si="22"/>
        <v>7.1428571428571426E-3</v>
      </c>
      <c r="T60" s="66">
        <v>2</v>
      </c>
      <c r="U60" s="67">
        <v>1.5100000000000001E-2</v>
      </c>
      <c r="V60" s="66">
        <v>1</v>
      </c>
      <c r="W60" s="67">
        <v>9.2999999999999992E-3</v>
      </c>
      <c r="X60" s="66">
        <v>0</v>
      </c>
      <c r="Y60" s="67">
        <v>0</v>
      </c>
      <c r="Z60" s="66">
        <f>SUM(B60,D60,F60,H60,J60,L60,N60,P60,R60,T60,V60,X60)</f>
        <v>29</v>
      </c>
      <c r="AA60" s="67">
        <f>Z60/$Z$61</f>
        <v>1.6533637400228049E-2</v>
      </c>
    </row>
    <row r="61" spans="1:27" x14ac:dyDescent="0.25">
      <c r="A61" s="70" t="s">
        <v>16</v>
      </c>
      <c r="B61" s="64">
        <f>SUM(B57:B60)</f>
        <v>170</v>
      </c>
      <c r="C61" s="35">
        <f t="shared" ref="C61:AA61" si="23">SUM(C57:C59)</f>
        <v>1</v>
      </c>
      <c r="D61" s="64">
        <f>SUM(D57:D60)</f>
        <v>156</v>
      </c>
      <c r="E61" s="35">
        <f>SUM(E57:E60)</f>
        <v>0.99999999999999989</v>
      </c>
      <c r="F61" s="64">
        <f t="shared" si="23"/>
        <v>174</v>
      </c>
      <c r="G61" s="35">
        <f t="shared" si="23"/>
        <v>1</v>
      </c>
      <c r="H61" s="64">
        <f>SUM(H57:H60)</f>
        <v>261</v>
      </c>
      <c r="I61" s="35">
        <f>SUM(I57:I60)</f>
        <v>1</v>
      </c>
      <c r="J61" s="64">
        <f>SUM(J57:J60)</f>
        <v>169</v>
      </c>
      <c r="K61" s="35">
        <f>SUM(K57:K60)</f>
        <v>1</v>
      </c>
      <c r="L61" s="64">
        <f>SUM(L57:L60)</f>
        <v>151</v>
      </c>
      <c r="M61" s="35">
        <f t="shared" si="23"/>
        <v>0.97350993377483452</v>
      </c>
      <c r="N61" s="64">
        <f>SUM(N57:N60)</f>
        <v>94</v>
      </c>
      <c r="O61" s="35">
        <f t="shared" si="23"/>
        <v>1</v>
      </c>
      <c r="P61" s="64">
        <f>SUM(P57:P60)</f>
        <v>99</v>
      </c>
      <c r="Q61" s="35">
        <f>SUM(Q57:Q60)</f>
        <v>1</v>
      </c>
      <c r="R61" s="64">
        <f>SUM(R57:R60)</f>
        <v>140</v>
      </c>
      <c r="S61" s="35">
        <f>SUM(S57:S60)</f>
        <v>1</v>
      </c>
      <c r="T61" s="64">
        <f>SUM(T57:T60)</f>
        <v>130</v>
      </c>
      <c r="U61" s="35">
        <v>1</v>
      </c>
      <c r="V61" s="64">
        <f>SUM(V57:V60)</f>
        <v>109</v>
      </c>
      <c r="W61" s="35">
        <f>SUM(W57:W60)</f>
        <v>0.99999999999999989</v>
      </c>
      <c r="X61" s="64">
        <f>SUM(X57:X60)</f>
        <v>100</v>
      </c>
      <c r="Y61" s="35">
        <f>SUM(Y57:Y60)</f>
        <v>1</v>
      </c>
      <c r="Z61" s="64">
        <f>SUM(Z57:Z60)</f>
        <v>1754</v>
      </c>
      <c r="AA61" s="35">
        <f t="shared" si="23"/>
        <v>0.98346636259977194</v>
      </c>
    </row>
    <row r="80" spans="1:31" ht="18.75" x14ac:dyDescent="0.3">
      <c r="A80" s="176" t="s">
        <v>74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</row>
    <row r="82" spans="1:15" ht="18.75" x14ac:dyDescent="0.25">
      <c r="A82" s="73" t="s">
        <v>52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ht="18.75" x14ac:dyDescent="0.25">
      <c r="A83" s="186" t="s">
        <v>0</v>
      </c>
      <c r="B83" s="73" t="s">
        <v>97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</row>
    <row r="84" spans="1:15" ht="25.5" customHeight="1" x14ac:dyDescent="0.25">
      <c r="A84" s="187"/>
      <c r="B84" s="31" t="s">
        <v>37</v>
      </c>
      <c r="C84" s="31" t="s">
        <v>38</v>
      </c>
      <c r="D84" s="31" t="s">
        <v>39</v>
      </c>
      <c r="E84" s="31" t="s">
        <v>40</v>
      </c>
      <c r="F84" s="31" t="s">
        <v>41</v>
      </c>
      <c r="G84" s="31" t="s">
        <v>42</v>
      </c>
      <c r="H84" s="31" t="s">
        <v>43</v>
      </c>
      <c r="I84" s="31" t="s">
        <v>44</v>
      </c>
      <c r="J84" s="31" t="s">
        <v>45</v>
      </c>
      <c r="K84" s="31" t="s">
        <v>46</v>
      </c>
      <c r="L84" s="31" t="s">
        <v>47</v>
      </c>
      <c r="M84" s="31" t="s">
        <v>48</v>
      </c>
      <c r="N84" s="31" t="s">
        <v>56</v>
      </c>
      <c r="O84" s="31" t="s">
        <v>53</v>
      </c>
    </row>
    <row r="85" spans="1:15" x14ac:dyDescent="0.25">
      <c r="A85" s="32" t="s">
        <v>15</v>
      </c>
      <c r="B85" s="33">
        <v>1</v>
      </c>
      <c r="C85" s="33">
        <v>1</v>
      </c>
      <c r="D85" s="33">
        <v>0</v>
      </c>
      <c r="E85" s="33">
        <v>1</v>
      </c>
      <c r="F85" s="33">
        <v>3</v>
      </c>
      <c r="G85" s="33">
        <v>1</v>
      </c>
      <c r="H85" s="33">
        <v>1</v>
      </c>
      <c r="I85" s="33">
        <v>1</v>
      </c>
      <c r="J85" s="74">
        <v>2</v>
      </c>
      <c r="K85" s="33">
        <v>5</v>
      </c>
      <c r="L85" s="33">
        <v>4</v>
      </c>
      <c r="M85" s="33">
        <v>1</v>
      </c>
      <c r="N85" s="33">
        <f>SUM(B85:M85)</f>
        <v>21</v>
      </c>
      <c r="O85" s="34">
        <f t="shared" ref="O85:O95" si="24">N85/$N$99</f>
        <v>4.9845715642060293E-3</v>
      </c>
    </row>
    <row r="86" spans="1:15" x14ac:dyDescent="0.25">
      <c r="A86" s="32" t="s">
        <v>10</v>
      </c>
      <c r="B86" s="33">
        <v>123</v>
      </c>
      <c r="C86" s="33">
        <f>47+63</f>
        <v>110</v>
      </c>
      <c r="D86" s="33">
        <v>153</v>
      </c>
      <c r="E86" s="33">
        <v>103</v>
      </c>
      <c r="F86" s="33">
        <v>111</v>
      </c>
      <c r="G86" s="33">
        <v>110</v>
      </c>
      <c r="H86" s="33">
        <v>75</v>
      </c>
      <c r="I86" s="33">
        <v>90</v>
      </c>
      <c r="J86" s="33">
        <v>102</v>
      </c>
      <c r="K86" s="33">
        <v>77</v>
      </c>
      <c r="L86" s="33">
        <v>85</v>
      </c>
      <c r="M86" s="33">
        <v>35</v>
      </c>
      <c r="N86" s="33">
        <f t="shared" ref="N86:N98" si="25">SUM(B86:M86)</f>
        <v>1174</v>
      </c>
      <c r="O86" s="34">
        <f t="shared" si="24"/>
        <v>0.27866128649418465</v>
      </c>
    </row>
    <row r="87" spans="1:15" x14ac:dyDescent="0.25">
      <c r="A87" s="32" t="s">
        <v>6</v>
      </c>
      <c r="B87" s="33">
        <v>76</v>
      </c>
      <c r="C87" s="33">
        <f>47+13</f>
        <v>60</v>
      </c>
      <c r="D87" s="33">
        <v>82</v>
      </c>
      <c r="E87" s="33">
        <v>85</v>
      </c>
      <c r="F87" s="33">
        <v>102</v>
      </c>
      <c r="G87" s="33">
        <v>75</v>
      </c>
      <c r="H87" s="33">
        <v>58</v>
      </c>
      <c r="I87" s="33">
        <v>52</v>
      </c>
      <c r="J87" s="33">
        <v>74</v>
      </c>
      <c r="K87" s="33">
        <v>43</v>
      </c>
      <c r="L87" s="33">
        <v>61</v>
      </c>
      <c r="M87" s="33">
        <v>16</v>
      </c>
      <c r="N87" s="33">
        <f t="shared" si="25"/>
        <v>784</v>
      </c>
      <c r="O87" s="34">
        <f t="shared" si="24"/>
        <v>0.18609067173035843</v>
      </c>
    </row>
    <row r="88" spans="1:15" x14ac:dyDescent="0.25">
      <c r="A88" s="32" t="s">
        <v>14</v>
      </c>
      <c r="B88" s="33">
        <v>2</v>
      </c>
      <c r="C88" s="33">
        <v>2</v>
      </c>
      <c r="D88" s="33">
        <v>2</v>
      </c>
      <c r="E88" s="33">
        <v>3</v>
      </c>
      <c r="F88" s="33">
        <v>2</v>
      </c>
      <c r="G88" s="33">
        <v>3</v>
      </c>
      <c r="H88" s="33">
        <v>1</v>
      </c>
      <c r="I88" s="33">
        <v>1</v>
      </c>
      <c r="J88" s="33">
        <v>0</v>
      </c>
      <c r="K88" s="33">
        <v>0</v>
      </c>
      <c r="L88" s="33">
        <v>2</v>
      </c>
      <c r="M88" s="33">
        <v>0</v>
      </c>
      <c r="N88" s="33">
        <f t="shared" si="25"/>
        <v>18</v>
      </c>
      <c r="O88" s="34">
        <f t="shared" si="24"/>
        <v>4.2724899121765964E-3</v>
      </c>
    </row>
    <row r="89" spans="1:15" x14ac:dyDescent="0.25">
      <c r="A89" s="32" t="s">
        <v>54</v>
      </c>
      <c r="B89" s="33">
        <v>1</v>
      </c>
      <c r="C89" s="33">
        <v>4</v>
      </c>
      <c r="D89" s="33">
        <v>1</v>
      </c>
      <c r="E89" s="74">
        <v>0</v>
      </c>
      <c r="F89" s="33">
        <v>1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f t="shared" si="25"/>
        <v>7</v>
      </c>
      <c r="O89" s="34">
        <f t="shared" si="24"/>
        <v>1.6615238547353431E-3</v>
      </c>
    </row>
    <row r="90" spans="1:15" x14ac:dyDescent="0.25">
      <c r="A90" s="32" t="s">
        <v>8</v>
      </c>
      <c r="B90" s="33">
        <v>52</v>
      </c>
      <c r="C90" s="33">
        <v>46</v>
      </c>
      <c r="D90" s="33">
        <v>41</v>
      </c>
      <c r="E90" s="33">
        <v>39</v>
      </c>
      <c r="F90" s="33">
        <v>42</v>
      </c>
      <c r="G90" s="33">
        <v>36</v>
      </c>
      <c r="H90" s="33">
        <v>38</v>
      </c>
      <c r="I90" s="33">
        <v>24</v>
      </c>
      <c r="J90" s="33">
        <v>30</v>
      </c>
      <c r="K90" s="33">
        <v>25</v>
      </c>
      <c r="L90" s="33">
        <v>31</v>
      </c>
      <c r="M90" s="33">
        <v>32</v>
      </c>
      <c r="N90" s="33">
        <f t="shared" si="25"/>
        <v>436</v>
      </c>
      <c r="O90" s="34">
        <f t="shared" si="24"/>
        <v>0.10348920009494422</v>
      </c>
    </row>
    <row r="91" spans="1:15" x14ac:dyDescent="0.25">
      <c r="A91" s="56" t="s">
        <v>55</v>
      </c>
      <c r="B91" s="33">
        <v>1</v>
      </c>
      <c r="C91" s="33">
        <v>0</v>
      </c>
      <c r="D91" s="33">
        <v>0</v>
      </c>
      <c r="E91" s="74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f t="shared" si="25"/>
        <v>1</v>
      </c>
      <c r="O91" s="34">
        <f t="shared" si="24"/>
        <v>2.3736055067647758E-4</v>
      </c>
    </row>
    <row r="92" spans="1:15" x14ac:dyDescent="0.25">
      <c r="A92" s="56" t="s">
        <v>9</v>
      </c>
      <c r="B92" s="33">
        <v>3</v>
      </c>
      <c r="C92" s="33">
        <v>10</v>
      </c>
      <c r="D92" s="33">
        <v>10</v>
      </c>
      <c r="E92" s="33">
        <v>10</v>
      </c>
      <c r="F92" s="33">
        <v>16</v>
      </c>
      <c r="G92" s="33">
        <v>5</v>
      </c>
      <c r="H92" s="33">
        <v>9</v>
      </c>
      <c r="I92" s="33">
        <v>6</v>
      </c>
      <c r="J92" s="33">
        <v>10</v>
      </c>
      <c r="K92" s="33">
        <v>11</v>
      </c>
      <c r="L92" s="33">
        <v>13</v>
      </c>
      <c r="M92" s="33">
        <v>18</v>
      </c>
      <c r="N92" s="33">
        <f t="shared" si="25"/>
        <v>121</v>
      </c>
      <c r="O92" s="34">
        <f t="shared" si="24"/>
        <v>2.8720626631853787E-2</v>
      </c>
    </row>
    <row r="93" spans="1:15" x14ac:dyDescent="0.25">
      <c r="A93" s="56" t="s">
        <v>2</v>
      </c>
      <c r="B93" s="33">
        <v>25</v>
      </c>
      <c r="C93" s="33">
        <v>30</v>
      </c>
      <c r="D93" s="33">
        <v>29</v>
      </c>
      <c r="E93" s="33">
        <v>24</v>
      </c>
      <c r="F93" s="33">
        <v>33</v>
      </c>
      <c r="G93" s="33">
        <v>20</v>
      </c>
      <c r="H93" s="33">
        <v>16</v>
      </c>
      <c r="I93" s="33">
        <v>23</v>
      </c>
      <c r="J93" s="33">
        <v>27</v>
      </c>
      <c r="K93" s="33">
        <v>29</v>
      </c>
      <c r="L93" s="33">
        <v>20</v>
      </c>
      <c r="M93" s="33">
        <v>19</v>
      </c>
      <c r="N93" s="33">
        <f t="shared" si="25"/>
        <v>295</v>
      </c>
      <c r="O93" s="34">
        <f t="shared" si="24"/>
        <v>7.0021362449560878E-2</v>
      </c>
    </row>
    <row r="94" spans="1:15" x14ac:dyDescent="0.25">
      <c r="A94" s="56" t="s">
        <v>4</v>
      </c>
      <c r="B94" s="33">
        <v>95</v>
      </c>
      <c r="C94" s="33">
        <v>73</v>
      </c>
      <c r="D94" s="33">
        <v>90</v>
      </c>
      <c r="E94" s="33">
        <v>68</v>
      </c>
      <c r="F94" s="33">
        <v>78</v>
      </c>
      <c r="G94" s="33">
        <v>74</v>
      </c>
      <c r="H94" s="33">
        <v>43</v>
      </c>
      <c r="I94" s="33">
        <v>48</v>
      </c>
      <c r="J94" s="33">
        <v>61</v>
      </c>
      <c r="K94" s="33">
        <v>71</v>
      </c>
      <c r="L94" s="33">
        <v>62</v>
      </c>
      <c r="M94" s="33">
        <v>0</v>
      </c>
      <c r="N94" s="33">
        <f t="shared" si="25"/>
        <v>763</v>
      </c>
      <c r="O94" s="34">
        <f t="shared" si="24"/>
        <v>0.18110610016615239</v>
      </c>
    </row>
    <row r="95" spans="1:15" x14ac:dyDescent="0.25">
      <c r="A95" s="56" t="s">
        <v>83</v>
      </c>
      <c r="B95" s="33">
        <v>0</v>
      </c>
      <c r="C95" s="33">
        <v>7</v>
      </c>
      <c r="D95" s="33">
        <v>1</v>
      </c>
      <c r="E95" s="33">
        <v>5</v>
      </c>
      <c r="F95" s="33">
        <v>4</v>
      </c>
      <c r="G95" s="33">
        <v>4</v>
      </c>
      <c r="H95" s="33">
        <v>0</v>
      </c>
      <c r="I95" s="33">
        <v>4</v>
      </c>
      <c r="J95" s="33">
        <v>1</v>
      </c>
      <c r="K95" s="33">
        <v>2</v>
      </c>
      <c r="L95" s="33">
        <v>1</v>
      </c>
      <c r="M95" s="33">
        <v>0</v>
      </c>
      <c r="N95" s="33">
        <f t="shared" si="25"/>
        <v>29</v>
      </c>
      <c r="O95" s="34">
        <f t="shared" si="24"/>
        <v>6.8834559696178497E-3</v>
      </c>
    </row>
    <row r="96" spans="1:15" x14ac:dyDescent="0.25">
      <c r="A96" s="56" t="s">
        <v>12</v>
      </c>
      <c r="B96" s="33">
        <v>12</v>
      </c>
      <c r="C96" s="33">
        <v>17</v>
      </c>
      <c r="D96" s="33">
        <v>4</v>
      </c>
      <c r="E96" s="33">
        <v>33</v>
      </c>
      <c r="F96" s="33">
        <v>20</v>
      </c>
      <c r="G96" s="33">
        <v>12</v>
      </c>
      <c r="H96" s="33">
        <v>8</v>
      </c>
      <c r="I96" s="33">
        <v>17</v>
      </c>
      <c r="J96" s="33">
        <v>35</v>
      </c>
      <c r="K96" s="33">
        <v>79</v>
      </c>
      <c r="L96" s="33">
        <v>29</v>
      </c>
      <c r="M96" s="33">
        <v>164</v>
      </c>
      <c r="N96" s="33">
        <f t="shared" si="25"/>
        <v>430</v>
      </c>
      <c r="O96" s="34">
        <f>N96/$N$99</f>
        <v>0.10206503679088536</v>
      </c>
    </row>
    <row r="97" spans="1:18" x14ac:dyDescent="0.25">
      <c r="A97" s="56" t="s">
        <v>13</v>
      </c>
      <c r="B97" s="33">
        <v>9</v>
      </c>
      <c r="C97" s="33">
        <v>9</v>
      </c>
      <c r="D97" s="33">
        <v>15</v>
      </c>
      <c r="E97" s="33">
        <v>14</v>
      </c>
      <c r="F97" s="33">
        <v>6</v>
      </c>
      <c r="G97" s="33">
        <v>10</v>
      </c>
      <c r="H97" s="33">
        <v>8</v>
      </c>
      <c r="I97" s="33">
        <v>9</v>
      </c>
      <c r="J97" s="33">
        <v>15</v>
      </c>
      <c r="K97" s="33">
        <v>11</v>
      </c>
      <c r="L97" s="33">
        <v>12</v>
      </c>
      <c r="M97" s="33">
        <v>15</v>
      </c>
      <c r="N97" s="33">
        <f t="shared" si="25"/>
        <v>133</v>
      </c>
      <c r="O97" s="34">
        <f>N97/$N$99</f>
        <v>3.1568953239971519E-2</v>
      </c>
    </row>
    <row r="98" spans="1:18" x14ac:dyDescent="0.25">
      <c r="A98" s="56" t="s">
        <v>36</v>
      </c>
      <c r="B98" s="33">
        <v>0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1</v>
      </c>
      <c r="N98" s="33">
        <f t="shared" si="25"/>
        <v>1</v>
      </c>
      <c r="O98" s="34">
        <f>N98/$N$99</f>
        <v>2.3736055067647758E-4</v>
      </c>
    </row>
    <row r="99" spans="1:18" x14ac:dyDescent="0.25">
      <c r="A99" s="31" t="s">
        <v>16</v>
      </c>
      <c r="B99" s="31">
        <f>SUM(B85:B98)</f>
        <v>400</v>
      </c>
      <c r="C99" s="81">
        <f t="shared" ref="C99:J99" si="26">SUM(C85:C98)</f>
        <v>369</v>
      </c>
      <c r="D99" s="81">
        <f>SUM(D85:D98)</f>
        <v>428</v>
      </c>
      <c r="E99" s="81">
        <f t="shared" si="26"/>
        <v>385</v>
      </c>
      <c r="F99" s="81">
        <f>SUM(F85:F98)</f>
        <v>418</v>
      </c>
      <c r="G99" s="81">
        <f t="shared" si="26"/>
        <v>350</v>
      </c>
      <c r="H99" s="81">
        <f t="shared" si="26"/>
        <v>257</v>
      </c>
      <c r="I99" s="81">
        <f t="shared" si="26"/>
        <v>275</v>
      </c>
      <c r="J99" s="81">
        <f t="shared" si="26"/>
        <v>357</v>
      </c>
      <c r="K99" s="31">
        <f>SUM(K85:K98)</f>
        <v>353</v>
      </c>
      <c r="L99" s="31">
        <f>SUM(L85:L98)</f>
        <v>320</v>
      </c>
      <c r="M99" s="31">
        <f>SUM(M85:M98)</f>
        <v>301</v>
      </c>
      <c r="N99" s="31">
        <f>SUM(N85:N98)</f>
        <v>4213</v>
      </c>
      <c r="O99" s="35">
        <f>SUM(O85:O98)</f>
        <v>1.0000000000000002</v>
      </c>
    </row>
    <row r="102" spans="1:18" ht="18.75" x14ac:dyDescent="0.25">
      <c r="A102" s="73" t="s">
        <v>145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8" ht="36" customHeight="1" x14ac:dyDescent="0.25">
      <c r="A103" s="58" t="s">
        <v>57</v>
      </c>
      <c r="B103" s="57" t="s">
        <v>58</v>
      </c>
      <c r="C103" s="44" t="s">
        <v>59</v>
      </c>
      <c r="D103" s="57" t="s">
        <v>60</v>
      </c>
      <c r="E103" s="57" t="s">
        <v>61</v>
      </c>
      <c r="F103" s="57" t="s">
        <v>62</v>
      </c>
      <c r="G103" s="57" t="s">
        <v>63</v>
      </c>
      <c r="H103" s="57" t="s">
        <v>64</v>
      </c>
      <c r="I103" s="57" t="s">
        <v>65</v>
      </c>
      <c r="J103" s="57" t="s">
        <v>66</v>
      </c>
      <c r="K103" s="57" t="s">
        <v>67</v>
      </c>
      <c r="L103" s="57" t="s">
        <v>68</v>
      </c>
      <c r="M103" s="57" t="s">
        <v>69</v>
      </c>
      <c r="N103" s="57" t="s">
        <v>49</v>
      </c>
      <c r="O103" s="57" t="s">
        <v>53</v>
      </c>
      <c r="P103" s="50"/>
      <c r="Q103" s="50"/>
      <c r="R103" s="50"/>
    </row>
    <row r="104" spans="1:18" x14ac:dyDescent="0.25">
      <c r="A104" s="43" t="s">
        <v>11</v>
      </c>
      <c r="B104" s="71">
        <v>7</v>
      </c>
      <c r="C104" s="45">
        <v>16</v>
      </c>
      <c r="D104" s="71">
        <v>15</v>
      </c>
      <c r="E104" s="45">
        <v>17</v>
      </c>
      <c r="F104" s="45">
        <v>21</v>
      </c>
      <c r="G104" s="45">
        <v>16</v>
      </c>
      <c r="H104" s="45">
        <v>11</v>
      </c>
      <c r="I104" s="82">
        <v>14</v>
      </c>
      <c r="J104" s="71">
        <v>14</v>
      </c>
      <c r="K104" s="71">
        <v>14</v>
      </c>
      <c r="L104" s="71">
        <v>16</v>
      </c>
      <c r="M104" s="71">
        <v>7</v>
      </c>
      <c r="N104" s="71">
        <f t="shared" ref="N104:N139" si="27">SUM(B104:M104)</f>
        <v>168</v>
      </c>
      <c r="O104" s="46">
        <f t="shared" ref="O104:O139" si="28">N104/$N$140</f>
        <v>3.9876572513648234E-2</v>
      </c>
      <c r="P104" s="50"/>
      <c r="Q104" s="50"/>
      <c r="R104" s="50"/>
    </row>
    <row r="105" spans="1:18" ht="14.25" customHeight="1" x14ac:dyDescent="0.25">
      <c r="A105" s="47" t="s">
        <v>10</v>
      </c>
      <c r="B105" s="59">
        <v>2</v>
      </c>
      <c r="C105" s="48">
        <v>6</v>
      </c>
      <c r="D105" s="59">
        <v>6</v>
      </c>
      <c r="E105" s="48">
        <v>5</v>
      </c>
      <c r="F105" s="41">
        <v>0</v>
      </c>
      <c r="G105" s="59">
        <v>7</v>
      </c>
      <c r="H105" s="48">
        <v>5</v>
      </c>
      <c r="I105" s="59">
        <v>4</v>
      </c>
      <c r="J105" s="59">
        <v>14</v>
      </c>
      <c r="K105" s="59">
        <v>14</v>
      </c>
      <c r="L105" s="59">
        <v>2</v>
      </c>
      <c r="M105" s="59">
        <v>2</v>
      </c>
      <c r="N105" s="82">
        <f t="shared" si="27"/>
        <v>67</v>
      </c>
      <c r="O105" s="60">
        <f t="shared" si="28"/>
        <v>1.5903156895323997E-2</v>
      </c>
      <c r="P105" s="50"/>
      <c r="Q105" s="50"/>
      <c r="R105" s="50"/>
    </row>
    <row r="106" spans="1:18" x14ac:dyDescent="0.25">
      <c r="A106" s="47" t="s">
        <v>6</v>
      </c>
      <c r="B106" s="59">
        <v>2</v>
      </c>
      <c r="C106" s="48">
        <v>2</v>
      </c>
      <c r="D106" s="59">
        <v>6</v>
      </c>
      <c r="E106" s="48">
        <v>2</v>
      </c>
      <c r="F106" s="41">
        <v>21</v>
      </c>
      <c r="G106" s="59">
        <v>2</v>
      </c>
      <c r="H106" s="48">
        <v>1</v>
      </c>
      <c r="I106" s="59">
        <v>4</v>
      </c>
      <c r="J106" s="59">
        <v>0</v>
      </c>
      <c r="K106" s="59">
        <v>0</v>
      </c>
      <c r="L106" s="59">
        <v>6</v>
      </c>
      <c r="M106" s="59">
        <v>0</v>
      </c>
      <c r="N106" s="82">
        <f t="shared" si="27"/>
        <v>46</v>
      </c>
      <c r="O106" s="60">
        <f t="shared" si="28"/>
        <v>1.0918585331117968E-2</v>
      </c>
      <c r="P106" s="50"/>
      <c r="Q106" s="50"/>
      <c r="R106" s="50"/>
    </row>
    <row r="107" spans="1:18" x14ac:dyDescent="0.25">
      <c r="A107" s="47" t="s">
        <v>8</v>
      </c>
      <c r="B107" s="59">
        <v>2</v>
      </c>
      <c r="C107" s="48">
        <v>4</v>
      </c>
      <c r="D107" s="59">
        <v>3</v>
      </c>
      <c r="E107" s="48">
        <v>3</v>
      </c>
      <c r="F107" s="41">
        <v>0</v>
      </c>
      <c r="G107" s="59">
        <v>1</v>
      </c>
      <c r="H107" s="48">
        <v>3</v>
      </c>
      <c r="I107" s="59">
        <v>1</v>
      </c>
      <c r="J107" s="59">
        <v>0</v>
      </c>
      <c r="K107" s="59">
        <v>0</v>
      </c>
      <c r="L107" s="59">
        <v>1</v>
      </c>
      <c r="M107" s="59">
        <v>0</v>
      </c>
      <c r="N107" s="82">
        <f t="shared" si="27"/>
        <v>18</v>
      </c>
      <c r="O107" s="60">
        <f t="shared" si="28"/>
        <v>4.2724899121765964E-3</v>
      </c>
      <c r="P107" s="50"/>
      <c r="Q107" s="50"/>
      <c r="R107" s="50"/>
    </row>
    <row r="108" spans="1:18" x14ac:dyDescent="0.25">
      <c r="A108" s="47" t="s">
        <v>2</v>
      </c>
      <c r="B108" s="59">
        <v>0</v>
      </c>
      <c r="C108" s="48">
        <v>0</v>
      </c>
      <c r="D108" s="59">
        <v>0</v>
      </c>
      <c r="E108" s="48">
        <v>2</v>
      </c>
      <c r="F108" s="41">
        <v>0</v>
      </c>
      <c r="G108" s="59">
        <v>0</v>
      </c>
      <c r="H108" s="48">
        <v>0</v>
      </c>
      <c r="I108" s="59">
        <v>2</v>
      </c>
      <c r="J108" s="59">
        <v>0</v>
      </c>
      <c r="K108" s="59">
        <v>0</v>
      </c>
      <c r="L108" s="59">
        <v>1</v>
      </c>
      <c r="M108" s="59">
        <v>0</v>
      </c>
      <c r="N108" s="82">
        <f t="shared" si="27"/>
        <v>5</v>
      </c>
      <c r="O108" s="60">
        <f t="shared" si="28"/>
        <v>1.1868027533823878E-3</v>
      </c>
      <c r="P108" s="50"/>
      <c r="Q108" s="50"/>
      <c r="R108" s="50"/>
    </row>
    <row r="109" spans="1:18" x14ac:dyDescent="0.25">
      <c r="A109" s="47" t="s">
        <v>4</v>
      </c>
      <c r="B109" s="59">
        <v>0</v>
      </c>
      <c r="C109" s="48">
        <v>0</v>
      </c>
      <c r="D109" s="59">
        <v>0</v>
      </c>
      <c r="E109" s="48">
        <v>3</v>
      </c>
      <c r="F109" s="48">
        <v>0</v>
      </c>
      <c r="G109" s="59">
        <v>0</v>
      </c>
      <c r="H109" s="48">
        <v>0</v>
      </c>
      <c r="I109" s="59">
        <v>3</v>
      </c>
      <c r="J109" s="59">
        <v>0</v>
      </c>
      <c r="K109" s="59">
        <v>0</v>
      </c>
      <c r="L109" s="59">
        <v>2</v>
      </c>
      <c r="M109" s="59">
        <v>1</v>
      </c>
      <c r="N109" s="82">
        <f t="shared" si="27"/>
        <v>9</v>
      </c>
      <c r="O109" s="60">
        <f t="shared" si="28"/>
        <v>2.1362449560882982E-3</v>
      </c>
      <c r="P109" s="50"/>
      <c r="Q109" s="50"/>
      <c r="R109" s="50"/>
    </row>
    <row r="110" spans="1:18" x14ac:dyDescent="0.25">
      <c r="A110" s="47" t="s">
        <v>12</v>
      </c>
      <c r="B110" s="59">
        <v>1</v>
      </c>
      <c r="C110" s="48">
        <v>4</v>
      </c>
      <c r="D110" s="59">
        <v>0</v>
      </c>
      <c r="E110" s="48">
        <v>2</v>
      </c>
      <c r="F110" s="48">
        <v>0</v>
      </c>
      <c r="G110" s="59">
        <v>6</v>
      </c>
      <c r="H110" s="48">
        <v>2</v>
      </c>
      <c r="I110" s="59">
        <v>0</v>
      </c>
      <c r="J110" s="59">
        <v>0</v>
      </c>
      <c r="K110" s="59">
        <v>0</v>
      </c>
      <c r="L110" s="59">
        <v>4</v>
      </c>
      <c r="M110" s="59">
        <v>4</v>
      </c>
      <c r="N110" s="82">
        <f t="shared" si="27"/>
        <v>23</v>
      </c>
      <c r="O110" s="60">
        <f t="shared" si="28"/>
        <v>5.4592926655589839E-3</v>
      </c>
      <c r="P110" s="50"/>
      <c r="Q110" s="50"/>
      <c r="R110" s="50"/>
    </row>
    <row r="111" spans="1:18" x14ac:dyDescent="0.25">
      <c r="A111" s="43" t="s">
        <v>1</v>
      </c>
      <c r="B111" s="71">
        <v>162</v>
      </c>
      <c r="C111" s="45">
        <v>158</v>
      </c>
      <c r="D111" s="71">
        <v>181</v>
      </c>
      <c r="E111" s="45">
        <v>100</v>
      </c>
      <c r="F111" s="45">
        <f>SUM(F112:F119)</f>
        <v>173</v>
      </c>
      <c r="G111" s="45">
        <v>138</v>
      </c>
      <c r="H111" s="45">
        <v>113</v>
      </c>
      <c r="I111" s="82">
        <v>126</v>
      </c>
      <c r="J111" s="71">
        <v>162</v>
      </c>
      <c r="K111" s="71">
        <v>154</v>
      </c>
      <c r="L111" s="71">
        <v>163</v>
      </c>
      <c r="M111" s="71">
        <v>165</v>
      </c>
      <c r="N111" s="82">
        <f t="shared" si="27"/>
        <v>1795</v>
      </c>
      <c r="O111" s="46">
        <f t="shared" si="28"/>
        <v>0.42606218846427724</v>
      </c>
      <c r="P111" s="50"/>
      <c r="Q111" s="50"/>
      <c r="R111" s="50"/>
    </row>
    <row r="112" spans="1:18" x14ac:dyDescent="0.25">
      <c r="A112" s="47" t="s">
        <v>10</v>
      </c>
      <c r="B112" s="59">
        <v>47</v>
      </c>
      <c r="C112" s="48">
        <v>34</v>
      </c>
      <c r="D112" s="59">
        <v>62</v>
      </c>
      <c r="E112" s="48">
        <v>0</v>
      </c>
      <c r="F112" s="41">
        <v>34</v>
      </c>
      <c r="G112" s="59">
        <v>38</v>
      </c>
      <c r="H112" s="48">
        <v>29</v>
      </c>
      <c r="I112" s="59">
        <v>30</v>
      </c>
      <c r="J112" s="59">
        <v>41</v>
      </c>
      <c r="K112" s="59">
        <v>34</v>
      </c>
      <c r="L112" s="59">
        <v>48</v>
      </c>
      <c r="M112" s="59">
        <v>35</v>
      </c>
      <c r="N112" s="82">
        <f t="shared" si="27"/>
        <v>432</v>
      </c>
      <c r="O112" s="60">
        <f t="shared" si="28"/>
        <v>0.10253975789223831</v>
      </c>
      <c r="P112" s="50"/>
      <c r="Q112" s="50"/>
      <c r="R112" s="50"/>
    </row>
    <row r="113" spans="1:18" x14ac:dyDescent="0.25">
      <c r="A113" s="47" t="s">
        <v>6</v>
      </c>
      <c r="B113" s="59">
        <v>21</v>
      </c>
      <c r="C113" s="48">
        <v>22</v>
      </c>
      <c r="D113" s="59">
        <v>24</v>
      </c>
      <c r="E113" s="48">
        <v>0</v>
      </c>
      <c r="F113" s="41">
        <v>24</v>
      </c>
      <c r="G113" s="59">
        <v>21</v>
      </c>
      <c r="H113" s="48">
        <v>15</v>
      </c>
      <c r="I113" s="59">
        <v>20</v>
      </c>
      <c r="J113" s="59">
        <v>18</v>
      </c>
      <c r="K113" s="59">
        <v>29</v>
      </c>
      <c r="L113" s="59">
        <v>25</v>
      </c>
      <c r="M113" s="59">
        <v>16</v>
      </c>
      <c r="N113" s="82">
        <f t="shared" si="27"/>
        <v>235</v>
      </c>
      <c r="O113" s="60">
        <f t="shared" si="28"/>
        <v>5.5779729408972231E-2</v>
      </c>
      <c r="P113" s="50"/>
      <c r="Q113" s="50"/>
      <c r="R113" s="50"/>
    </row>
    <row r="114" spans="1:18" x14ac:dyDescent="0.25">
      <c r="A114" s="47" t="s">
        <v>8</v>
      </c>
      <c r="B114" s="59">
        <v>44</v>
      </c>
      <c r="C114" s="48">
        <v>38</v>
      </c>
      <c r="D114" s="59">
        <v>36</v>
      </c>
      <c r="E114" s="48">
        <v>38</v>
      </c>
      <c r="F114" s="41">
        <v>39</v>
      </c>
      <c r="G114" s="59">
        <v>34</v>
      </c>
      <c r="H114" s="48">
        <v>31</v>
      </c>
      <c r="I114" s="59">
        <v>21</v>
      </c>
      <c r="J114" s="59">
        <v>28</v>
      </c>
      <c r="K114" s="59">
        <v>25</v>
      </c>
      <c r="L114" s="59">
        <v>31</v>
      </c>
      <c r="M114" s="59">
        <v>32</v>
      </c>
      <c r="N114" s="82">
        <f t="shared" si="27"/>
        <v>397</v>
      </c>
      <c r="O114" s="60">
        <f t="shared" si="28"/>
        <v>9.4232138618561598E-2</v>
      </c>
      <c r="P114" s="50"/>
      <c r="Q114" s="50"/>
      <c r="R114" s="50"/>
    </row>
    <row r="115" spans="1:18" x14ac:dyDescent="0.25">
      <c r="A115" s="47" t="s">
        <v>55</v>
      </c>
      <c r="B115" s="59">
        <v>1</v>
      </c>
      <c r="C115" s="48">
        <v>0</v>
      </c>
      <c r="D115" s="62">
        <v>0</v>
      </c>
      <c r="E115" s="48">
        <v>0</v>
      </c>
      <c r="F115" s="48">
        <v>0</v>
      </c>
      <c r="G115" s="59">
        <v>0</v>
      </c>
      <c r="H115" s="48">
        <v>0</v>
      </c>
      <c r="I115" s="59">
        <v>0</v>
      </c>
      <c r="J115" s="59">
        <v>0</v>
      </c>
      <c r="K115" s="59">
        <v>1</v>
      </c>
      <c r="L115" s="59">
        <v>0</v>
      </c>
      <c r="M115" s="59">
        <v>0</v>
      </c>
      <c r="N115" s="82">
        <f t="shared" si="27"/>
        <v>2</v>
      </c>
      <c r="O115" s="60">
        <f t="shared" si="28"/>
        <v>4.7472110135295516E-4</v>
      </c>
      <c r="P115" s="50"/>
      <c r="Q115" s="50"/>
      <c r="R115" s="50"/>
    </row>
    <row r="116" spans="1:18" x14ac:dyDescent="0.25">
      <c r="A116" s="47" t="s">
        <v>9</v>
      </c>
      <c r="B116" s="59">
        <v>3</v>
      </c>
      <c r="C116" s="48">
        <v>10</v>
      </c>
      <c r="D116" s="59">
        <v>10</v>
      </c>
      <c r="E116" s="48">
        <v>10</v>
      </c>
      <c r="F116" s="41">
        <v>16</v>
      </c>
      <c r="G116" s="59">
        <v>5</v>
      </c>
      <c r="H116" s="48">
        <v>9</v>
      </c>
      <c r="I116" s="59">
        <v>6</v>
      </c>
      <c r="J116" s="59">
        <v>10</v>
      </c>
      <c r="K116" s="59">
        <v>11</v>
      </c>
      <c r="L116" s="59">
        <v>13</v>
      </c>
      <c r="M116" s="59">
        <v>18</v>
      </c>
      <c r="N116" s="82">
        <f t="shared" si="27"/>
        <v>121</v>
      </c>
      <c r="O116" s="60">
        <f t="shared" si="28"/>
        <v>2.8720626631853787E-2</v>
      </c>
      <c r="P116" s="50"/>
      <c r="Q116" s="50"/>
      <c r="R116" s="50"/>
    </row>
    <row r="117" spans="1:18" x14ac:dyDescent="0.25">
      <c r="A117" s="47" t="s">
        <v>2</v>
      </c>
      <c r="B117" s="59">
        <v>25</v>
      </c>
      <c r="C117" s="48">
        <v>30</v>
      </c>
      <c r="D117" s="59">
        <v>29</v>
      </c>
      <c r="E117" s="48">
        <v>24</v>
      </c>
      <c r="F117" s="41">
        <v>33</v>
      </c>
      <c r="G117" s="59">
        <v>20</v>
      </c>
      <c r="H117" s="48">
        <v>16</v>
      </c>
      <c r="I117" s="59">
        <v>23</v>
      </c>
      <c r="J117" s="59">
        <v>27</v>
      </c>
      <c r="K117" s="59">
        <v>29</v>
      </c>
      <c r="L117" s="59">
        <v>20</v>
      </c>
      <c r="M117" s="59">
        <v>19</v>
      </c>
      <c r="N117" s="82">
        <f t="shared" si="27"/>
        <v>295</v>
      </c>
      <c r="O117" s="60">
        <f t="shared" si="28"/>
        <v>7.0021362449560878E-2</v>
      </c>
      <c r="P117" s="50"/>
      <c r="Q117" s="50"/>
      <c r="R117" s="50"/>
    </row>
    <row r="118" spans="1:18" x14ac:dyDescent="0.25">
      <c r="A118" s="47" t="s">
        <v>12</v>
      </c>
      <c r="B118" s="59">
        <v>12</v>
      </c>
      <c r="C118" s="48">
        <v>15</v>
      </c>
      <c r="D118" s="59">
        <v>5</v>
      </c>
      <c r="E118" s="48">
        <v>14</v>
      </c>
      <c r="F118" s="41">
        <v>21</v>
      </c>
      <c r="G118" s="59">
        <v>10</v>
      </c>
      <c r="H118" s="48">
        <v>5</v>
      </c>
      <c r="I118" s="59">
        <v>17</v>
      </c>
      <c r="J118" s="59">
        <v>23</v>
      </c>
      <c r="K118" s="59">
        <v>14</v>
      </c>
      <c r="L118" s="59">
        <v>14</v>
      </c>
      <c r="M118" s="59">
        <v>30</v>
      </c>
      <c r="N118" s="82">
        <f t="shared" si="27"/>
        <v>180</v>
      </c>
      <c r="O118" s="60">
        <f t="shared" si="28"/>
        <v>4.2724899121765962E-2</v>
      </c>
      <c r="P118" s="50"/>
      <c r="Q118" s="50"/>
      <c r="R118" s="50"/>
    </row>
    <row r="119" spans="1:18" x14ac:dyDescent="0.25">
      <c r="A119" s="47" t="s">
        <v>13</v>
      </c>
      <c r="B119" s="59">
        <v>9</v>
      </c>
      <c r="C119" s="48">
        <v>9</v>
      </c>
      <c r="D119" s="59">
        <v>15</v>
      </c>
      <c r="E119" s="48">
        <v>14</v>
      </c>
      <c r="F119" s="41">
        <v>6</v>
      </c>
      <c r="G119" s="59">
        <v>10</v>
      </c>
      <c r="H119" s="48">
        <v>8</v>
      </c>
      <c r="I119" s="59">
        <v>9</v>
      </c>
      <c r="J119" s="59">
        <v>15</v>
      </c>
      <c r="K119" s="59">
        <v>11</v>
      </c>
      <c r="L119" s="59">
        <v>12</v>
      </c>
      <c r="M119" s="59">
        <v>15</v>
      </c>
      <c r="N119" s="82">
        <f t="shared" si="27"/>
        <v>133</v>
      </c>
      <c r="O119" s="60">
        <f t="shared" si="28"/>
        <v>3.1568953239971519E-2</v>
      </c>
      <c r="P119" s="50"/>
      <c r="Q119" s="50"/>
      <c r="R119" s="50"/>
    </row>
    <row r="120" spans="1:18" x14ac:dyDescent="0.25">
      <c r="A120" s="43" t="s">
        <v>5</v>
      </c>
      <c r="B120" s="71">
        <v>45</v>
      </c>
      <c r="C120" s="45">
        <v>30</v>
      </c>
      <c r="D120" s="71">
        <v>49</v>
      </c>
      <c r="E120" s="45">
        <v>2</v>
      </c>
      <c r="F120" s="45">
        <v>42</v>
      </c>
      <c r="G120" s="45">
        <v>35</v>
      </c>
      <c r="H120" s="45">
        <v>24</v>
      </c>
      <c r="I120" s="82">
        <v>27</v>
      </c>
      <c r="J120" s="71">
        <v>35</v>
      </c>
      <c r="K120" s="71">
        <v>43</v>
      </c>
      <c r="L120" s="71">
        <v>26</v>
      </c>
      <c r="M120" s="71">
        <v>21</v>
      </c>
      <c r="N120" s="82">
        <f t="shared" si="27"/>
        <v>379</v>
      </c>
      <c r="O120" s="46">
        <f t="shared" si="28"/>
        <v>8.9959648706384995E-2</v>
      </c>
      <c r="P120" s="50"/>
      <c r="Q120" s="50"/>
      <c r="R120" s="50"/>
    </row>
    <row r="121" spans="1:18" x14ac:dyDescent="0.25">
      <c r="A121" s="47" t="s">
        <v>10</v>
      </c>
      <c r="B121" s="59">
        <v>7</v>
      </c>
      <c r="C121" s="48">
        <v>6</v>
      </c>
      <c r="D121" s="59">
        <v>7</v>
      </c>
      <c r="E121" s="48">
        <v>0</v>
      </c>
      <c r="F121" s="41">
        <v>1</v>
      </c>
      <c r="G121" s="59">
        <v>6</v>
      </c>
      <c r="H121" s="48">
        <v>2</v>
      </c>
      <c r="I121" s="59">
        <v>7</v>
      </c>
      <c r="J121" s="59">
        <v>3</v>
      </c>
      <c r="K121" s="59">
        <v>3</v>
      </c>
      <c r="L121" s="59">
        <v>0</v>
      </c>
      <c r="M121" s="59">
        <v>3</v>
      </c>
      <c r="N121" s="82">
        <f t="shared" si="27"/>
        <v>45</v>
      </c>
      <c r="O121" s="60">
        <f t="shared" si="28"/>
        <v>1.0681224780441491E-2</v>
      </c>
      <c r="P121" s="50"/>
      <c r="Q121" s="50"/>
      <c r="R121" s="50"/>
    </row>
    <row r="122" spans="1:18" x14ac:dyDescent="0.25">
      <c r="A122" s="47" t="s">
        <v>6</v>
      </c>
      <c r="B122" s="59">
        <v>37</v>
      </c>
      <c r="C122" s="48">
        <v>22</v>
      </c>
      <c r="D122" s="59">
        <v>41</v>
      </c>
      <c r="E122" s="48">
        <v>0</v>
      </c>
      <c r="F122" s="41">
        <v>41</v>
      </c>
      <c r="G122" s="59">
        <v>29</v>
      </c>
      <c r="H122" s="48">
        <v>19</v>
      </c>
      <c r="I122" s="59">
        <v>20</v>
      </c>
      <c r="J122" s="59">
        <v>32</v>
      </c>
      <c r="K122" s="59">
        <v>21</v>
      </c>
      <c r="L122" s="59">
        <v>24</v>
      </c>
      <c r="M122" s="59">
        <v>16</v>
      </c>
      <c r="N122" s="82">
        <f t="shared" si="27"/>
        <v>302</v>
      </c>
      <c r="O122" s="60">
        <f t="shared" si="28"/>
        <v>7.1682886304296228E-2</v>
      </c>
      <c r="P122" s="50"/>
      <c r="Q122" s="50"/>
      <c r="R122" s="50"/>
    </row>
    <row r="123" spans="1:18" x14ac:dyDescent="0.25">
      <c r="A123" s="47" t="s">
        <v>8</v>
      </c>
      <c r="B123" s="59">
        <v>1</v>
      </c>
      <c r="C123" s="48">
        <v>2</v>
      </c>
      <c r="D123" s="59">
        <v>1</v>
      </c>
      <c r="E123" s="48">
        <v>1</v>
      </c>
      <c r="F123" s="41">
        <v>0</v>
      </c>
      <c r="G123" s="59">
        <v>0</v>
      </c>
      <c r="H123" s="48">
        <v>1</v>
      </c>
      <c r="I123" s="59">
        <v>0</v>
      </c>
      <c r="J123" s="59">
        <v>0</v>
      </c>
      <c r="K123" s="59">
        <v>21</v>
      </c>
      <c r="L123" s="59">
        <v>0</v>
      </c>
      <c r="M123" s="59">
        <v>1</v>
      </c>
      <c r="N123" s="82">
        <f t="shared" si="27"/>
        <v>28</v>
      </c>
      <c r="O123" s="60">
        <f t="shared" si="28"/>
        <v>6.6460954189413723E-3</v>
      </c>
      <c r="P123" s="50"/>
      <c r="Q123" s="50"/>
      <c r="R123" s="50"/>
    </row>
    <row r="124" spans="1:18" x14ac:dyDescent="0.25">
      <c r="A124" s="47" t="s">
        <v>12</v>
      </c>
      <c r="B124" s="59">
        <v>0</v>
      </c>
      <c r="C124" s="48">
        <v>0</v>
      </c>
      <c r="D124" s="59">
        <v>0</v>
      </c>
      <c r="E124" s="48">
        <v>1</v>
      </c>
      <c r="F124" s="48">
        <v>0</v>
      </c>
      <c r="G124" s="59">
        <v>0</v>
      </c>
      <c r="H124" s="48">
        <v>2</v>
      </c>
      <c r="I124" s="59">
        <v>0</v>
      </c>
      <c r="J124" s="59">
        <v>0</v>
      </c>
      <c r="K124" s="59">
        <v>1</v>
      </c>
      <c r="L124" s="59">
        <v>2</v>
      </c>
      <c r="M124" s="59">
        <v>1</v>
      </c>
      <c r="N124" s="82">
        <f t="shared" si="27"/>
        <v>7</v>
      </c>
      <c r="O124" s="60">
        <f t="shared" si="28"/>
        <v>1.6615238547353431E-3</v>
      </c>
      <c r="P124" s="50"/>
      <c r="Q124" s="50"/>
      <c r="R124" s="50"/>
    </row>
    <row r="125" spans="1:18" x14ac:dyDescent="0.25">
      <c r="A125" s="43" t="s">
        <v>7</v>
      </c>
      <c r="B125" s="71">
        <v>16</v>
      </c>
      <c r="C125" s="45">
        <v>9</v>
      </c>
      <c r="D125" s="71">
        <v>8</v>
      </c>
      <c r="E125" s="45">
        <v>5</v>
      </c>
      <c r="F125" s="45">
        <v>13</v>
      </c>
      <c r="G125" s="45">
        <v>10</v>
      </c>
      <c r="H125" s="45">
        <v>15</v>
      </c>
      <c r="I125" s="82">
        <v>9</v>
      </c>
      <c r="J125" s="71">
        <v>6</v>
      </c>
      <c r="K125" s="71">
        <v>12</v>
      </c>
      <c r="L125" s="71">
        <v>6</v>
      </c>
      <c r="M125" s="71">
        <v>8</v>
      </c>
      <c r="N125" s="82">
        <f t="shared" si="27"/>
        <v>117</v>
      </c>
      <c r="O125" s="46">
        <f t="shared" si="28"/>
        <v>2.7771184429147874E-2</v>
      </c>
      <c r="P125" s="50"/>
      <c r="Q125" s="50"/>
      <c r="R125" s="50"/>
    </row>
    <row r="126" spans="1:18" x14ac:dyDescent="0.25">
      <c r="A126" s="47" t="s">
        <v>15</v>
      </c>
      <c r="B126" s="59">
        <v>0</v>
      </c>
      <c r="C126" s="48">
        <v>0</v>
      </c>
      <c r="D126" s="59">
        <v>0</v>
      </c>
      <c r="E126" s="48">
        <v>0</v>
      </c>
      <c r="F126" s="48">
        <v>1</v>
      </c>
      <c r="G126" s="59">
        <v>0</v>
      </c>
      <c r="H126" s="48">
        <v>0</v>
      </c>
      <c r="I126" s="59">
        <v>0</v>
      </c>
      <c r="J126" s="59">
        <v>0</v>
      </c>
      <c r="K126" s="59">
        <v>0</v>
      </c>
      <c r="L126" s="59">
        <v>1</v>
      </c>
      <c r="M126" s="59">
        <v>0</v>
      </c>
      <c r="N126" s="82">
        <f t="shared" si="27"/>
        <v>2</v>
      </c>
      <c r="O126" s="60">
        <f t="shared" si="28"/>
        <v>4.7472110135295516E-4</v>
      </c>
      <c r="P126" s="50"/>
      <c r="Q126" s="50"/>
      <c r="R126" s="50"/>
    </row>
    <row r="127" spans="1:18" x14ac:dyDescent="0.25">
      <c r="A127" s="47" t="s">
        <v>10</v>
      </c>
      <c r="B127" s="59">
        <v>5</v>
      </c>
      <c r="C127" s="48">
        <v>1</v>
      </c>
      <c r="D127" s="59">
        <v>3</v>
      </c>
      <c r="E127" s="48">
        <v>0</v>
      </c>
      <c r="F127" s="41">
        <v>1</v>
      </c>
      <c r="G127" s="59">
        <v>2</v>
      </c>
      <c r="H127" s="48">
        <v>4</v>
      </c>
      <c r="I127" s="59">
        <v>4</v>
      </c>
      <c r="J127" s="59">
        <v>1</v>
      </c>
      <c r="K127" s="59">
        <v>0</v>
      </c>
      <c r="L127" s="59">
        <v>1</v>
      </c>
      <c r="M127" s="59">
        <v>0</v>
      </c>
      <c r="N127" s="82">
        <f t="shared" si="27"/>
        <v>22</v>
      </c>
      <c r="O127" s="60">
        <f t="shared" si="28"/>
        <v>5.2219321148825066E-3</v>
      </c>
      <c r="P127" s="50"/>
      <c r="Q127" s="50"/>
      <c r="R127" s="50"/>
    </row>
    <row r="128" spans="1:18" x14ac:dyDescent="0.25">
      <c r="A128" s="47" t="s">
        <v>6</v>
      </c>
      <c r="B128" s="59">
        <v>4</v>
      </c>
      <c r="C128" s="48">
        <v>1</v>
      </c>
      <c r="D128" s="59">
        <v>2</v>
      </c>
      <c r="E128" s="48">
        <v>0</v>
      </c>
      <c r="F128" s="41">
        <v>4</v>
      </c>
      <c r="G128" s="59">
        <v>4</v>
      </c>
      <c r="H128" s="48">
        <v>7</v>
      </c>
      <c r="I128" s="59">
        <v>3</v>
      </c>
      <c r="J128" s="59">
        <v>3</v>
      </c>
      <c r="K128" s="59">
        <v>4</v>
      </c>
      <c r="L128" s="59">
        <v>2</v>
      </c>
      <c r="M128" s="59">
        <v>4</v>
      </c>
      <c r="N128" s="82">
        <f t="shared" si="27"/>
        <v>38</v>
      </c>
      <c r="O128" s="60">
        <f t="shared" si="28"/>
        <v>9.0197009257061474E-3</v>
      </c>
      <c r="P128" s="50"/>
      <c r="Q128" s="50"/>
      <c r="R128" s="50"/>
    </row>
    <row r="129" spans="1:18" x14ac:dyDescent="0.25">
      <c r="A129" s="47" t="s">
        <v>14</v>
      </c>
      <c r="B129" s="59">
        <v>2</v>
      </c>
      <c r="C129" s="48">
        <v>2</v>
      </c>
      <c r="D129" s="59">
        <v>2</v>
      </c>
      <c r="E129" s="48">
        <v>3</v>
      </c>
      <c r="F129" s="41">
        <v>2</v>
      </c>
      <c r="G129" s="59">
        <v>3</v>
      </c>
      <c r="H129" s="48">
        <v>1</v>
      </c>
      <c r="I129" s="59">
        <v>0</v>
      </c>
      <c r="J129" s="59">
        <v>0</v>
      </c>
      <c r="K129" s="59">
        <v>2</v>
      </c>
      <c r="L129" s="59">
        <v>2</v>
      </c>
      <c r="M129" s="59">
        <v>2</v>
      </c>
      <c r="N129" s="82">
        <f t="shared" si="27"/>
        <v>21</v>
      </c>
      <c r="O129" s="60">
        <f t="shared" si="28"/>
        <v>4.9845715642060293E-3</v>
      </c>
      <c r="P129" s="50"/>
      <c r="Q129" s="50"/>
      <c r="R129" s="50"/>
    </row>
    <row r="130" spans="1:18" x14ac:dyDescent="0.25">
      <c r="A130" s="47" t="s">
        <v>8</v>
      </c>
      <c r="B130" s="59">
        <v>4</v>
      </c>
      <c r="C130" s="48">
        <v>2</v>
      </c>
      <c r="D130" s="59">
        <v>1</v>
      </c>
      <c r="E130" s="48">
        <v>2</v>
      </c>
      <c r="F130" s="41">
        <v>3</v>
      </c>
      <c r="G130" s="59">
        <v>1</v>
      </c>
      <c r="H130" s="48">
        <v>3</v>
      </c>
      <c r="I130" s="59">
        <v>1</v>
      </c>
      <c r="J130" s="59">
        <v>2</v>
      </c>
      <c r="K130" s="59">
        <v>6</v>
      </c>
      <c r="L130" s="59">
        <v>0</v>
      </c>
      <c r="M130" s="59">
        <v>2</v>
      </c>
      <c r="N130" s="82">
        <f t="shared" si="27"/>
        <v>27</v>
      </c>
      <c r="O130" s="60">
        <f t="shared" si="28"/>
        <v>6.4087348682648941E-3</v>
      </c>
      <c r="P130" s="50"/>
      <c r="Q130" s="50"/>
      <c r="R130" s="50"/>
    </row>
    <row r="131" spans="1:18" x14ac:dyDescent="0.25">
      <c r="A131" s="47" t="s">
        <v>12</v>
      </c>
      <c r="B131" s="59">
        <v>1</v>
      </c>
      <c r="C131" s="48">
        <v>3</v>
      </c>
      <c r="D131" s="59">
        <v>0</v>
      </c>
      <c r="E131" s="48">
        <v>0</v>
      </c>
      <c r="F131" s="48">
        <v>2</v>
      </c>
      <c r="G131" s="59">
        <v>0</v>
      </c>
      <c r="H131" s="48">
        <v>0</v>
      </c>
      <c r="I131" s="59">
        <v>1</v>
      </c>
      <c r="J131" s="59">
        <v>0</v>
      </c>
      <c r="K131" s="59">
        <v>0</v>
      </c>
      <c r="L131" s="59">
        <v>0</v>
      </c>
      <c r="M131" s="59">
        <v>0</v>
      </c>
      <c r="N131" s="82">
        <f t="shared" si="27"/>
        <v>7</v>
      </c>
      <c r="O131" s="60">
        <f t="shared" si="28"/>
        <v>1.6615238547353431E-3</v>
      </c>
      <c r="P131" s="50"/>
      <c r="Q131" s="50"/>
      <c r="R131" s="50"/>
    </row>
    <row r="132" spans="1:18" x14ac:dyDescent="0.25">
      <c r="A132" s="47" t="s">
        <v>36</v>
      </c>
      <c r="B132" s="59">
        <v>0</v>
      </c>
      <c r="C132" s="48">
        <v>0</v>
      </c>
      <c r="D132" s="59">
        <v>0</v>
      </c>
      <c r="E132" s="48">
        <v>0</v>
      </c>
      <c r="F132" s="48">
        <v>0</v>
      </c>
      <c r="G132" s="59">
        <v>0</v>
      </c>
      <c r="H132" s="48">
        <v>0</v>
      </c>
      <c r="I132" s="59">
        <v>0</v>
      </c>
      <c r="J132" s="59">
        <v>0</v>
      </c>
      <c r="K132" s="59">
        <v>0</v>
      </c>
      <c r="L132" s="59">
        <v>0</v>
      </c>
      <c r="M132" s="59">
        <v>0</v>
      </c>
      <c r="N132" s="82">
        <f t="shared" si="27"/>
        <v>0</v>
      </c>
      <c r="O132" s="60">
        <f t="shared" si="28"/>
        <v>0</v>
      </c>
      <c r="P132" s="50"/>
      <c r="Q132" s="50"/>
      <c r="R132" s="50"/>
    </row>
    <row r="133" spans="1:18" x14ac:dyDescent="0.25">
      <c r="A133" s="43" t="s">
        <v>3</v>
      </c>
      <c r="B133" s="71">
        <v>170</v>
      </c>
      <c r="C133" s="45">
        <v>156</v>
      </c>
      <c r="D133" s="71">
        <v>175</v>
      </c>
      <c r="E133" s="45">
        <v>261</v>
      </c>
      <c r="F133" s="45">
        <v>169</v>
      </c>
      <c r="G133" s="45">
        <v>151</v>
      </c>
      <c r="H133" s="45">
        <v>94</v>
      </c>
      <c r="I133" s="82">
        <v>99</v>
      </c>
      <c r="J133" s="71">
        <v>140</v>
      </c>
      <c r="K133" s="71">
        <v>130</v>
      </c>
      <c r="L133" s="71">
        <v>109</v>
      </c>
      <c r="M133" s="71">
        <v>100</v>
      </c>
      <c r="N133" s="82">
        <f t="shared" si="27"/>
        <v>1754</v>
      </c>
      <c r="O133" s="46">
        <f t="shared" si="28"/>
        <v>0.41633040588654163</v>
      </c>
      <c r="P133" s="50"/>
      <c r="Q133" s="50"/>
      <c r="R133" s="50"/>
    </row>
    <row r="134" spans="1:18" x14ac:dyDescent="0.25">
      <c r="A134" s="47" t="s">
        <v>10</v>
      </c>
      <c r="B134" s="59">
        <v>63</v>
      </c>
      <c r="C134" s="48">
        <v>63</v>
      </c>
      <c r="D134" s="59">
        <v>75</v>
      </c>
      <c r="E134" s="48">
        <v>103</v>
      </c>
      <c r="F134" s="41">
        <v>75</v>
      </c>
      <c r="G134" s="59">
        <v>57</v>
      </c>
      <c r="H134" s="48">
        <v>35</v>
      </c>
      <c r="I134" s="59">
        <v>45</v>
      </c>
      <c r="J134" s="59">
        <v>57</v>
      </c>
      <c r="K134" s="59">
        <v>43</v>
      </c>
      <c r="L134" s="59">
        <v>36</v>
      </c>
      <c r="M134" s="59">
        <v>37</v>
      </c>
      <c r="N134" s="82">
        <f t="shared" si="27"/>
        <v>689</v>
      </c>
      <c r="O134" s="60">
        <f t="shared" si="28"/>
        <v>0.16354141941609304</v>
      </c>
      <c r="P134" s="50"/>
      <c r="Q134" s="50"/>
      <c r="R134" s="50"/>
    </row>
    <row r="135" spans="1:18" x14ac:dyDescent="0.25">
      <c r="A135" s="47" t="s">
        <v>6</v>
      </c>
      <c r="B135" s="59">
        <v>12</v>
      </c>
      <c r="C135" s="48">
        <v>13</v>
      </c>
      <c r="D135" s="59">
        <v>9</v>
      </c>
      <c r="E135" s="48">
        <v>85</v>
      </c>
      <c r="F135" s="41">
        <v>12</v>
      </c>
      <c r="G135" s="59">
        <v>19</v>
      </c>
      <c r="H135" s="48">
        <v>16</v>
      </c>
      <c r="I135" s="59">
        <v>5</v>
      </c>
      <c r="J135" s="59">
        <v>21</v>
      </c>
      <c r="K135" s="59">
        <v>14</v>
      </c>
      <c r="L135" s="59">
        <v>10</v>
      </c>
      <c r="M135" s="59">
        <v>10</v>
      </c>
      <c r="N135" s="82">
        <f t="shared" si="27"/>
        <v>226</v>
      </c>
      <c r="O135" s="60">
        <f t="shared" si="28"/>
        <v>5.364348445288393E-2</v>
      </c>
      <c r="P135" s="50"/>
      <c r="Q135" s="50"/>
      <c r="R135" s="50"/>
    </row>
    <row r="136" spans="1:18" x14ac:dyDescent="0.25">
      <c r="A136" s="47" t="s">
        <v>4</v>
      </c>
      <c r="B136" s="59">
        <v>95</v>
      </c>
      <c r="C136" s="48">
        <v>73</v>
      </c>
      <c r="D136" s="59">
        <v>90</v>
      </c>
      <c r="E136" s="48">
        <v>68</v>
      </c>
      <c r="F136" s="41">
        <v>78</v>
      </c>
      <c r="G136" s="59">
        <v>71</v>
      </c>
      <c r="H136" s="48">
        <v>43</v>
      </c>
      <c r="I136" s="59">
        <v>45</v>
      </c>
      <c r="J136" s="59">
        <v>61</v>
      </c>
      <c r="K136" s="59">
        <v>71</v>
      </c>
      <c r="L136" s="59">
        <v>62</v>
      </c>
      <c r="M136" s="59">
        <v>53</v>
      </c>
      <c r="N136" s="82">
        <f t="shared" si="27"/>
        <v>810</v>
      </c>
      <c r="O136" s="60">
        <f t="shared" si="28"/>
        <v>0.19226204604794683</v>
      </c>
      <c r="P136" s="50"/>
      <c r="Q136" s="50"/>
      <c r="R136" s="50"/>
    </row>
    <row r="137" spans="1:18" x14ac:dyDescent="0.25">
      <c r="A137" s="47" t="s">
        <v>83</v>
      </c>
      <c r="B137" s="59">
        <v>0</v>
      </c>
      <c r="C137" s="48">
        <v>7</v>
      </c>
      <c r="D137" s="59">
        <v>1</v>
      </c>
      <c r="E137" s="48">
        <v>5</v>
      </c>
      <c r="F137" s="41">
        <v>4</v>
      </c>
      <c r="G137" s="59">
        <v>4</v>
      </c>
      <c r="H137" s="48">
        <v>0</v>
      </c>
      <c r="I137" s="59">
        <v>4</v>
      </c>
      <c r="J137" s="59">
        <v>1</v>
      </c>
      <c r="K137" s="59">
        <v>2</v>
      </c>
      <c r="L137" s="59">
        <v>1</v>
      </c>
      <c r="M137" s="59">
        <v>0</v>
      </c>
      <c r="N137" s="82">
        <f t="shared" si="27"/>
        <v>29</v>
      </c>
      <c r="O137" s="60">
        <f t="shared" si="28"/>
        <v>6.8834559696178497E-3</v>
      </c>
      <c r="P137" s="50"/>
      <c r="Q137" s="50"/>
      <c r="R137" s="50"/>
    </row>
    <row r="138" spans="1:18" x14ac:dyDescent="0.25">
      <c r="A138" s="43" t="s">
        <v>70</v>
      </c>
      <c r="B138" s="71">
        <v>0</v>
      </c>
      <c r="C138" s="45">
        <v>0</v>
      </c>
      <c r="D138" s="71">
        <v>0</v>
      </c>
      <c r="E138" s="45">
        <v>0</v>
      </c>
      <c r="F138" s="45">
        <v>0</v>
      </c>
      <c r="G138" s="45">
        <v>0</v>
      </c>
      <c r="H138" s="45">
        <v>0</v>
      </c>
      <c r="I138" s="82">
        <v>0</v>
      </c>
      <c r="J138" s="71">
        <v>0</v>
      </c>
      <c r="K138" s="71">
        <v>0</v>
      </c>
      <c r="L138" s="71">
        <v>0</v>
      </c>
      <c r="M138" s="71">
        <v>0</v>
      </c>
      <c r="N138" s="82">
        <f t="shared" si="27"/>
        <v>0</v>
      </c>
      <c r="O138" s="46">
        <f t="shared" si="28"/>
        <v>0</v>
      </c>
      <c r="P138" s="50"/>
      <c r="Q138" s="50"/>
      <c r="R138" s="50"/>
    </row>
    <row r="139" spans="1:18" x14ac:dyDescent="0.25">
      <c r="A139" s="47" t="s">
        <v>12</v>
      </c>
      <c r="B139" s="59">
        <v>0</v>
      </c>
      <c r="C139" s="48">
        <v>0</v>
      </c>
      <c r="D139" s="59">
        <v>0</v>
      </c>
      <c r="E139" s="48">
        <v>0</v>
      </c>
      <c r="F139" s="48">
        <v>0</v>
      </c>
      <c r="G139" s="59">
        <v>0</v>
      </c>
      <c r="H139" s="48">
        <v>0</v>
      </c>
      <c r="I139" s="59">
        <v>0</v>
      </c>
      <c r="J139" s="59">
        <v>0</v>
      </c>
      <c r="K139" s="59">
        <v>0</v>
      </c>
      <c r="L139" s="59">
        <v>0</v>
      </c>
      <c r="M139" s="59">
        <v>0</v>
      </c>
      <c r="N139" s="82">
        <f t="shared" si="27"/>
        <v>0</v>
      </c>
      <c r="O139" s="60">
        <f t="shared" si="28"/>
        <v>0</v>
      </c>
      <c r="P139" s="50"/>
      <c r="Q139" s="50"/>
      <c r="R139" s="50"/>
    </row>
    <row r="140" spans="1:18" x14ac:dyDescent="0.25">
      <c r="A140" s="49" t="s">
        <v>16</v>
      </c>
      <c r="B140" s="57">
        <f>SUM(B104,B111,B120,B125,B133,B138)</f>
        <v>400</v>
      </c>
      <c r="C140" s="82">
        <f>SUM(C104,C111,C120,C125,C133,C138)</f>
        <v>369</v>
      </c>
      <c r="D140" s="82">
        <f>SUM(D104,D111,D120,D125,D133,D138)</f>
        <v>428</v>
      </c>
      <c r="E140" s="82">
        <f>SUM(E104,E111,E120,E125,E133,E138)</f>
        <v>385</v>
      </c>
      <c r="F140" s="82">
        <v>418</v>
      </c>
      <c r="G140" s="82">
        <f t="shared" ref="G140:L140" si="29">SUM(G104,G111,G120,G125,G133,G138)</f>
        <v>350</v>
      </c>
      <c r="H140" s="82">
        <f t="shared" si="29"/>
        <v>257</v>
      </c>
      <c r="I140" s="82">
        <f t="shared" si="29"/>
        <v>275</v>
      </c>
      <c r="J140" s="82">
        <f t="shared" si="29"/>
        <v>357</v>
      </c>
      <c r="K140" s="82">
        <f t="shared" si="29"/>
        <v>353</v>
      </c>
      <c r="L140" s="82">
        <f t="shared" si="29"/>
        <v>320</v>
      </c>
      <c r="M140" s="82">
        <v>301</v>
      </c>
      <c r="N140" s="57">
        <f>SUM(B140:M140)</f>
        <v>4213</v>
      </c>
      <c r="O140" s="61">
        <v>1</v>
      </c>
      <c r="P140" s="50"/>
      <c r="Q140" s="50"/>
      <c r="R140" s="50"/>
    </row>
    <row r="141" spans="1:18" x14ac:dyDescent="0.25">
      <c r="A141" s="50"/>
      <c r="B141" s="50"/>
      <c r="C141" s="50"/>
      <c r="Q141" s="50"/>
      <c r="R141" s="50"/>
    </row>
  </sheetData>
  <sortState ref="A14:Q18">
    <sortCondition ref="A13:A18"/>
  </sortState>
  <mergeCells count="12">
    <mergeCell ref="A1:F1"/>
    <mergeCell ref="A80:AE80"/>
    <mergeCell ref="A8:AA8"/>
    <mergeCell ref="A11:A12"/>
    <mergeCell ref="A83:A84"/>
    <mergeCell ref="A55:A56"/>
    <mergeCell ref="A10:AA10"/>
    <mergeCell ref="B11:C11"/>
    <mergeCell ref="D11:E11"/>
    <mergeCell ref="F11:G11"/>
    <mergeCell ref="H11:I11"/>
    <mergeCell ref="A52:AA5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Octubre_2024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2024-11-27T15:56:09Z</dcterms:modified>
</cp:coreProperties>
</file>