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omments4.xml" ContentType="application/vnd.openxmlformats-officedocument.spreadsheetml.comments+xml"/>
  <Override PartName="/xl/drawings/drawing7.xml" ContentType="application/vnd.openxmlformats-officedocument.drawing+xml"/>
  <Override PartName="/xl/comments5.xml" ContentType="application/vnd.openxmlformats-officedocument.spreadsheetml.comments+xml"/>
  <Override PartName="/xl/drawings/drawing8.xml" ContentType="application/vnd.openxmlformats-officedocument.drawing+xml"/>
  <Override PartName="/xl/comments6.xml" ContentType="application/vnd.openxmlformats-officedocument.spreadsheetml.comments+xml"/>
  <Override PartName="/xl/drawings/drawing9.xml" ContentType="application/vnd.openxmlformats-officedocument.drawing+xml"/>
  <Override PartName="/xl/comments7.xml" ContentType="application/vnd.openxmlformats-officedocument.spreadsheetml.comments+xml"/>
  <Override PartName="/xl/drawings/drawing10.xml" ContentType="application/vnd.openxmlformats-officedocument.drawing+xml"/>
  <Override PartName="/xl/comments8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uio-pm-nas01\NuevoWebSite\ProgramasServicios\PTF\01. Numeración\3_Series Numéricas\09. SEPTIEMBRE_2013\"/>
    </mc:Choice>
  </mc:AlternateContent>
  <bookViews>
    <workbookView xWindow="15" yWindow="240" windowWidth="16980" windowHeight="4875" tabRatio="743" firstSheet="13" activeTab="13"/>
  </bookViews>
  <sheets>
    <sheet name="Hoja1" sheetId="1" state="hidden" r:id="rId1"/>
    <sheet name="Hoja2" sheetId="2" state="hidden" r:id="rId2"/>
    <sheet name="Hoja3" sheetId="3" state="hidden" r:id="rId3"/>
    <sheet name="Hoja4" sheetId="4" state="hidden" r:id="rId4"/>
    <sheet name="Hoja5" sheetId="5" state="hidden" r:id="rId5"/>
    <sheet name="ALCATEL" sheetId="6" state="hidden" r:id="rId6"/>
    <sheet name=" ERICSSON D" sheetId="7" state="hidden" r:id="rId7"/>
    <sheet name="ERICSSON A" sheetId="10" state="hidden" r:id="rId8"/>
    <sheet name="NEC" sheetId="8" state="hidden" r:id="rId9"/>
    <sheet name="RURALES D" sheetId="9" state="hidden" r:id="rId10"/>
    <sheet name="RURALES A1" sheetId="11" state="hidden" r:id="rId11"/>
    <sheet name="RURALES A2 " sheetId="12" state="hidden" r:id="rId12"/>
    <sheet name="PABX Y CELULAR" sheetId="13" state="hidden" r:id="rId13"/>
    <sheet name="RESUMEN" sheetId="34" r:id="rId14"/>
    <sheet name="Gráficos" sheetId="37" r:id="rId15"/>
    <sheet name="ANEXO 92" sheetId="18" r:id="rId16"/>
    <sheet name="ANEXO 93" sheetId="19" r:id="rId17"/>
    <sheet name="ANEXO 94" sheetId="21" r:id="rId18"/>
    <sheet name="ANEXO 95" sheetId="22" r:id="rId19"/>
    <sheet name="ANEXO 96" sheetId="16" r:id="rId20"/>
    <sheet name="ANEXO 97" sheetId="26" r:id="rId21"/>
    <sheet name="ANEXO 98" sheetId="36" r:id="rId22"/>
    <sheet name="ANEXO 99" sheetId="29" r:id="rId23"/>
    <sheet name="SEÑALIZACION" sheetId="33" state="hidden" r:id="rId24"/>
  </sheets>
  <externalReferences>
    <externalReference r:id="rId25"/>
  </externalReferences>
  <definedNames>
    <definedName name="_xlnm._FilterDatabase" localSheetId="17" hidden="1">'ANEXO 94'!$C$13:$F$13</definedName>
    <definedName name="_xlnm._FilterDatabase" localSheetId="21" hidden="1">'ANEXO 98'!$C$13:$F$113</definedName>
    <definedName name="_xlnm._FilterDatabase" localSheetId="22" hidden="1">'ANEXO 99'!$C$13:$F$113</definedName>
    <definedName name="_xlnm.Print_Area" localSheetId="15">'ANEXO 92'!$B$12:$H$22</definedName>
    <definedName name="_xlnm.Print_Area" localSheetId="16">'ANEXO 93'!$B$12:$H$29</definedName>
    <definedName name="_xlnm.Print_Area" localSheetId="17">'ANEXO 94'!$B$12:$I$18</definedName>
    <definedName name="_xlnm.Print_Area" localSheetId="18">'ANEXO 95'!$B$12:$H$30</definedName>
    <definedName name="_xlnm.Print_Area" localSheetId="19">'ANEXO 96'!$B$11:$H$30</definedName>
    <definedName name="_xlnm.Print_Area" localSheetId="20">'ANEXO 97'!$B$11:$H$31</definedName>
    <definedName name="_xlnm.Print_Area" localSheetId="21">'ANEXO 98'!$B$12:$H$121</definedName>
    <definedName name="_xlnm.Print_Area" localSheetId="22">'ANEXO 99'!$B$12:$H$121</definedName>
    <definedName name="_xlnm.Print_Area" localSheetId="1">Hoja2!$A$61:$L$71</definedName>
    <definedName name="_xlnm.Print_Area" localSheetId="2">Hoja3!$A$35:$H$68</definedName>
    <definedName name="_xlnm.Print_Area" localSheetId="13">RESUMEN!$A$7:$L$21</definedName>
    <definedName name="_xlnm.Print_Area" localSheetId="23">SEÑALIZACION!$A$1:$J$32</definedName>
    <definedName name="_xlnm.Print_Titles" localSheetId="15">'ANEXO 92'!$12:$13</definedName>
    <definedName name="_xlnm.Print_Titles" localSheetId="16">'ANEXO 93'!$12:$13</definedName>
    <definedName name="_xlnm.Print_Titles" localSheetId="17">'ANEXO 94'!$12:$13</definedName>
    <definedName name="_xlnm.Print_Titles" localSheetId="18">'ANEXO 95'!$12:$13</definedName>
    <definedName name="_xlnm.Print_Titles" localSheetId="19">'ANEXO 96'!$11:$13</definedName>
    <definedName name="_xlnm.Print_Titles" localSheetId="20">'ANEXO 97'!$11:$13</definedName>
    <definedName name="_xlnm.Print_Titles" localSheetId="21">'ANEXO 98'!$12:$13</definedName>
    <definedName name="_xlnm.Print_Titles" localSheetId="22">'ANEXO 99'!$12:$13</definedName>
    <definedName name="_xlnm.Print_Titles" localSheetId="0">Hoja1!$1:$4</definedName>
    <definedName name="_xlnm.Print_Titles" localSheetId="1">Hoja2!$1:$7</definedName>
    <definedName name="_xlnm.Print_Titles" localSheetId="2">Hoja3!$1:$6</definedName>
    <definedName name="_xlnm.Print_Titles" localSheetId="23">SEÑALIZACION!$1:$4</definedName>
  </definedNames>
  <calcPr calcId="152511"/>
</workbook>
</file>

<file path=xl/calcChain.xml><?xml version="1.0" encoding="utf-8"?>
<calcChain xmlns="http://schemas.openxmlformats.org/spreadsheetml/2006/main">
  <c r="F113" i="29" l="1"/>
  <c r="F112" i="29"/>
  <c r="F111" i="29"/>
  <c r="F110" i="29"/>
  <c r="F109" i="29"/>
  <c r="F108" i="29"/>
  <c r="F107" i="29"/>
  <c r="F106" i="29"/>
  <c r="F105" i="29"/>
  <c r="F104" i="29"/>
  <c r="F103" i="29"/>
  <c r="F102" i="29"/>
  <c r="F101" i="29"/>
  <c r="F100" i="29"/>
  <c r="F99" i="29"/>
  <c r="F98" i="29"/>
  <c r="F97" i="29"/>
  <c r="F96" i="29"/>
  <c r="F95" i="29"/>
  <c r="F94" i="29"/>
  <c r="F93" i="29"/>
  <c r="F92" i="29"/>
  <c r="F91" i="29"/>
  <c r="F90" i="29"/>
  <c r="F89" i="29"/>
  <c r="F88" i="29"/>
  <c r="F87" i="29"/>
  <c r="F86" i="29"/>
  <c r="F85" i="29"/>
  <c r="F84" i="29"/>
  <c r="F83" i="29"/>
  <c r="F82" i="29"/>
  <c r="F81" i="29"/>
  <c r="F80" i="29"/>
  <c r="F79" i="29"/>
  <c r="F78" i="29"/>
  <c r="F77" i="29"/>
  <c r="F76" i="29"/>
  <c r="F75" i="29"/>
  <c r="F74" i="29"/>
  <c r="F73" i="29"/>
  <c r="F72" i="29"/>
  <c r="F71" i="29"/>
  <c r="F70" i="29"/>
  <c r="F69" i="29"/>
  <c r="F68" i="29"/>
  <c r="F67" i="29"/>
  <c r="F66" i="29"/>
  <c r="F65" i="29"/>
  <c r="F64" i="29"/>
  <c r="F63" i="29"/>
  <c r="F62" i="29"/>
  <c r="F61" i="29"/>
  <c r="F60" i="29"/>
  <c r="F59" i="29"/>
  <c r="F58" i="29"/>
  <c r="F57" i="29"/>
  <c r="F56" i="29"/>
  <c r="F55" i="29"/>
  <c r="F54" i="29"/>
  <c r="F53" i="29"/>
  <c r="F52" i="29"/>
  <c r="F51" i="29"/>
  <c r="F50" i="29"/>
  <c r="F49" i="29"/>
  <c r="F48" i="29"/>
  <c r="F47" i="29"/>
  <c r="F46" i="29"/>
  <c r="F45" i="29"/>
  <c r="F44" i="29"/>
  <c r="F43" i="29"/>
  <c r="F42" i="29"/>
  <c r="F41" i="29"/>
  <c r="F40" i="29"/>
  <c r="F39" i="29"/>
  <c r="F38" i="29"/>
  <c r="F37" i="29"/>
  <c r="F36" i="29"/>
  <c r="F35" i="29"/>
  <c r="F34" i="29"/>
  <c r="F33" i="29"/>
  <c r="F32" i="29"/>
  <c r="F31" i="29"/>
  <c r="F30" i="29"/>
  <c r="F29" i="29"/>
  <c r="F28" i="29"/>
  <c r="F27" i="29"/>
  <c r="F26" i="29"/>
  <c r="F25" i="29"/>
  <c r="F24" i="29"/>
  <c r="B15" i="29"/>
  <c r="B16" i="29" s="1"/>
  <c r="B17" i="29" s="1"/>
  <c r="B18" i="29" s="1"/>
  <c r="B19" i="29" s="1"/>
  <c r="B20" i="29" s="1"/>
  <c r="B21" i="29" s="1"/>
  <c r="B22" i="29" s="1"/>
  <c r="B23" i="29" s="1"/>
  <c r="B24" i="29" s="1"/>
  <c r="B25" i="29" s="1"/>
  <c r="B26" i="29" s="1"/>
  <c r="B27" i="29" s="1"/>
  <c r="B28" i="29" s="1"/>
  <c r="B29" i="29" s="1"/>
  <c r="B30" i="29" s="1"/>
  <c r="B31" i="29" s="1"/>
  <c r="B32" i="29" s="1"/>
  <c r="B33" i="29" s="1"/>
  <c r="B34" i="29" s="1"/>
  <c r="B35" i="29" s="1"/>
  <c r="B36" i="29" s="1"/>
  <c r="B37" i="29" s="1"/>
  <c r="B38" i="29" s="1"/>
  <c r="B39" i="29" s="1"/>
  <c r="B40" i="29" s="1"/>
  <c r="B41" i="29" s="1"/>
  <c r="B42" i="29" s="1"/>
  <c r="B43" i="29" s="1"/>
  <c r="B44" i="29" s="1"/>
  <c r="B45" i="29" s="1"/>
  <c r="B46" i="29" s="1"/>
  <c r="B47" i="29" s="1"/>
  <c r="B48" i="29" s="1"/>
  <c r="B49" i="29" s="1"/>
  <c r="B50" i="29" s="1"/>
  <c r="B51" i="29" s="1"/>
  <c r="B52" i="29" s="1"/>
  <c r="B53" i="29" s="1"/>
  <c r="B54" i="29" s="1"/>
  <c r="B55" i="29" s="1"/>
  <c r="B56" i="29" s="1"/>
  <c r="B57" i="29" s="1"/>
  <c r="B58" i="29" s="1"/>
  <c r="B59" i="29" s="1"/>
  <c r="B60" i="29" s="1"/>
  <c r="B61" i="29" s="1"/>
  <c r="B62" i="29" s="1"/>
  <c r="B63" i="29" s="1"/>
  <c r="B64" i="29" s="1"/>
  <c r="B65" i="29" s="1"/>
  <c r="B66" i="29" s="1"/>
  <c r="B67" i="29" s="1"/>
  <c r="B68" i="29" s="1"/>
  <c r="B69" i="29" s="1"/>
  <c r="B70" i="29" s="1"/>
  <c r="B71" i="29" s="1"/>
  <c r="B72" i="29" s="1"/>
  <c r="B73" i="29" s="1"/>
  <c r="B74" i="29" s="1"/>
  <c r="B75" i="29" s="1"/>
  <c r="B76" i="29" s="1"/>
  <c r="B77" i="29" s="1"/>
  <c r="B78" i="29" s="1"/>
  <c r="B79" i="29" s="1"/>
  <c r="B80" i="29" s="1"/>
  <c r="B81" i="29" s="1"/>
  <c r="B82" i="29" s="1"/>
  <c r="B83" i="29" s="1"/>
  <c r="B84" i="29" s="1"/>
  <c r="B85" i="29" s="1"/>
  <c r="B86" i="29" s="1"/>
  <c r="B87" i="29" s="1"/>
  <c r="B88" i="29" s="1"/>
  <c r="B89" i="29" s="1"/>
  <c r="B90" i="29" s="1"/>
  <c r="B91" i="29" s="1"/>
  <c r="B92" i="29" s="1"/>
  <c r="B93" i="29" s="1"/>
  <c r="B94" i="29" s="1"/>
  <c r="B95" i="29" s="1"/>
  <c r="B96" i="29" s="1"/>
  <c r="B97" i="29" s="1"/>
  <c r="B98" i="29" s="1"/>
  <c r="B99" i="29" s="1"/>
  <c r="B100" i="29" s="1"/>
  <c r="B101" i="29" s="1"/>
  <c r="B102" i="29" s="1"/>
  <c r="B103" i="29" s="1"/>
  <c r="B104" i="29" s="1"/>
  <c r="B105" i="29" s="1"/>
  <c r="B106" i="29" s="1"/>
  <c r="B107" i="29" s="1"/>
  <c r="B108" i="29" s="1"/>
  <c r="B109" i="29" s="1"/>
  <c r="B110" i="29" s="1"/>
  <c r="B111" i="29" s="1"/>
  <c r="B112" i="29" s="1"/>
  <c r="B113" i="29" s="1"/>
  <c r="F113" i="36"/>
  <c r="F112" i="36"/>
  <c r="F111" i="36"/>
  <c r="F110" i="36"/>
  <c r="F109" i="36"/>
  <c r="F108" i="36"/>
  <c r="F107" i="36"/>
  <c r="F106" i="36"/>
  <c r="F105" i="36"/>
  <c r="F104" i="36"/>
  <c r="F103" i="36"/>
  <c r="F102" i="36"/>
  <c r="F101" i="36"/>
  <c r="F100" i="36"/>
  <c r="F99" i="36"/>
  <c r="F98" i="36"/>
  <c r="F97" i="36"/>
  <c r="F96" i="36"/>
  <c r="F95" i="36"/>
  <c r="F94" i="36"/>
  <c r="F93" i="36"/>
  <c r="F92" i="36"/>
  <c r="F91" i="36"/>
  <c r="F90" i="36"/>
  <c r="F89" i="36"/>
  <c r="F88" i="36"/>
  <c r="F87" i="36"/>
  <c r="F86" i="36"/>
  <c r="F85" i="36"/>
  <c r="F84" i="36"/>
  <c r="F83" i="36"/>
  <c r="F82" i="36"/>
  <c r="F81" i="36"/>
  <c r="F80" i="36"/>
  <c r="F79" i="36"/>
  <c r="F78" i="36"/>
  <c r="F77" i="36"/>
  <c r="F76" i="36"/>
  <c r="F75" i="36"/>
  <c r="F74" i="36"/>
  <c r="F73" i="36"/>
  <c r="F72" i="36"/>
  <c r="F71" i="36"/>
  <c r="F70" i="36"/>
  <c r="F69" i="36"/>
  <c r="F68" i="36"/>
  <c r="F67" i="36"/>
  <c r="F66" i="36"/>
  <c r="F65" i="36"/>
  <c r="F64" i="36"/>
  <c r="F63" i="36"/>
  <c r="F62" i="36"/>
  <c r="F61" i="36"/>
  <c r="F60" i="36"/>
  <c r="F59" i="36"/>
  <c r="F58" i="36"/>
  <c r="F57" i="36"/>
  <c r="F56" i="36"/>
  <c r="F55" i="36"/>
  <c r="F54" i="36"/>
  <c r="F53" i="36"/>
  <c r="F52" i="36"/>
  <c r="F51" i="36"/>
  <c r="F50" i="36"/>
  <c r="F49" i="36"/>
  <c r="F48" i="36"/>
  <c r="F47" i="36"/>
  <c r="F46" i="36"/>
  <c r="F45" i="36"/>
  <c r="F44" i="36"/>
  <c r="F43" i="36"/>
  <c r="F42" i="36"/>
  <c r="F41" i="36"/>
  <c r="F40" i="36"/>
  <c r="F39" i="36"/>
  <c r="F38" i="36"/>
  <c r="F37" i="36"/>
  <c r="F36" i="36"/>
  <c r="F35" i="36"/>
  <c r="F34" i="36"/>
  <c r="F33" i="36"/>
  <c r="F32" i="36"/>
  <c r="F31" i="36"/>
  <c r="F30" i="36"/>
  <c r="F29" i="36"/>
  <c r="F28" i="36"/>
  <c r="F27" i="36"/>
  <c r="F26" i="36"/>
  <c r="F25" i="36"/>
  <c r="F24" i="36"/>
  <c r="B15" i="36"/>
  <c r="B16" i="36" s="1"/>
  <c r="B17" i="36" s="1"/>
  <c r="B18" i="36" s="1"/>
  <c r="B19" i="36" s="1"/>
  <c r="B20" i="36" s="1"/>
  <c r="B21" i="36" s="1"/>
  <c r="B22" i="36" s="1"/>
  <c r="B23" i="36" s="1"/>
  <c r="B24" i="36" s="1"/>
  <c r="B25" i="36" s="1"/>
  <c r="B26" i="36" s="1"/>
  <c r="B27" i="36" s="1"/>
  <c r="B28" i="36" s="1"/>
  <c r="B29" i="36" s="1"/>
  <c r="B30" i="36" s="1"/>
  <c r="B31" i="36" s="1"/>
  <c r="B32" i="36" s="1"/>
  <c r="B33" i="36" s="1"/>
  <c r="B34" i="36" s="1"/>
  <c r="B35" i="36" s="1"/>
  <c r="B36" i="36" s="1"/>
  <c r="B37" i="36" s="1"/>
  <c r="B38" i="36" s="1"/>
  <c r="B39" i="36" s="1"/>
  <c r="B40" i="36" s="1"/>
  <c r="B41" i="36" s="1"/>
  <c r="B42" i="36" s="1"/>
  <c r="B43" i="36" s="1"/>
  <c r="B44" i="36" s="1"/>
  <c r="B45" i="36" s="1"/>
  <c r="B46" i="36" s="1"/>
  <c r="B47" i="36" s="1"/>
  <c r="B48" i="36" s="1"/>
  <c r="B49" i="36" s="1"/>
  <c r="B50" i="36" s="1"/>
  <c r="B51" i="36" s="1"/>
  <c r="B52" i="36" s="1"/>
  <c r="B53" i="36" s="1"/>
  <c r="B54" i="36" s="1"/>
  <c r="B55" i="36" s="1"/>
  <c r="B56" i="36" s="1"/>
  <c r="B57" i="36" s="1"/>
  <c r="B58" i="36" s="1"/>
  <c r="B59" i="36" s="1"/>
  <c r="B60" i="36" s="1"/>
  <c r="B61" i="36" s="1"/>
  <c r="B62" i="36" s="1"/>
  <c r="B63" i="36" s="1"/>
  <c r="B64" i="36" s="1"/>
  <c r="B65" i="36" s="1"/>
  <c r="B66" i="36" s="1"/>
  <c r="B67" i="36" s="1"/>
  <c r="B68" i="36" s="1"/>
  <c r="B69" i="36" s="1"/>
  <c r="B70" i="36" s="1"/>
  <c r="B71" i="36" s="1"/>
  <c r="B72" i="36" s="1"/>
  <c r="B73" i="36" s="1"/>
  <c r="B74" i="36" s="1"/>
  <c r="B75" i="36" s="1"/>
  <c r="B76" i="36" s="1"/>
  <c r="B77" i="36" s="1"/>
  <c r="B78" i="36" s="1"/>
  <c r="B79" i="36" s="1"/>
  <c r="B80" i="36" s="1"/>
  <c r="B81" i="36" s="1"/>
  <c r="B82" i="36" s="1"/>
  <c r="B83" i="36" s="1"/>
  <c r="B84" i="36" s="1"/>
  <c r="B85" i="36" s="1"/>
  <c r="B86" i="36" s="1"/>
  <c r="B87" i="36" s="1"/>
  <c r="B88" i="36" s="1"/>
  <c r="B89" i="36" s="1"/>
  <c r="B90" i="36" s="1"/>
  <c r="B91" i="36" s="1"/>
  <c r="B92" i="36" s="1"/>
  <c r="B93" i="36" s="1"/>
  <c r="B94" i="36" s="1"/>
  <c r="B95" i="36" s="1"/>
  <c r="B96" i="36" s="1"/>
  <c r="B97" i="36" s="1"/>
  <c r="B98" i="36" s="1"/>
  <c r="B99" i="36" s="1"/>
  <c r="B100" i="36" s="1"/>
  <c r="B101" i="36" s="1"/>
  <c r="B102" i="36" s="1"/>
  <c r="B103" i="36" s="1"/>
  <c r="B104" i="36" s="1"/>
  <c r="B105" i="36" s="1"/>
  <c r="B106" i="36" s="1"/>
  <c r="B107" i="36" s="1"/>
  <c r="B108" i="36" s="1"/>
  <c r="B109" i="36" s="1"/>
  <c r="B110" i="36" s="1"/>
  <c r="B111" i="36" s="1"/>
  <c r="B112" i="36" s="1"/>
  <c r="B113" i="36" s="1"/>
  <c r="F23" i="26"/>
  <c r="F22" i="26"/>
  <c r="F21" i="26"/>
  <c r="F20" i="26"/>
  <c r="F19" i="26"/>
  <c r="F18" i="26"/>
  <c r="F17" i="26"/>
  <c r="F16" i="26"/>
  <c r="F15" i="26"/>
  <c r="B15" i="26"/>
  <c r="B16" i="26" s="1"/>
  <c r="B17" i="26" s="1"/>
  <c r="B18" i="26" s="1"/>
  <c r="B19" i="26" s="1"/>
  <c r="B20" i="26" s="1"/>
  <c r="B21" i="26" s="1"/>
  <c r="B22" i="26" s="1"/>
  <c r="B23" i="26" s="1"/>
  <c r="F14" i="26"/>
  <c r="F43" i="16"/>
  <c r="F42" i="16"/>
  <c r="F41" i="16"/>
  <c r="F40" i="16"/>
  <c r="F39" i="16"/>
  <c r="F38" i="16"/>
  <c r="F37" i="16"/>
  <c r="F36" i="16"/>
  <c r="F35" i="16"/>
  <c r="F34" i="16"/>
  <c r="F33" i="16"/>
  <c r="F32" i="16"/>
  <c r="F31" i="16"/>
  <c r="F30" i="16"/>
  <c r="F29" i="16"/>
  <c r="F28" i="16"/>
  <c r="F27" i="16"/>
  <c r="F26" i="16"/>
  <c r="F25" i="16"/>
  <c r="F24" i="16"/>
  <c r="F23" i="16"/>
  <c r="F22" i="16"/>
  <c r="F21" i="16"/>
  <c r="F20" i="16"/>
  <c r="F19" i="16"/>
  <c r="F18" i="16"/>
  <c r="F17" i="16"/>
  <c r="F16" i="16"/>
  <c r="F15" i="16"/>
  <c r="B15" i="16"/>
  <c r="B16" i="16" s="1"/>
  <c r="B17" i="16" s="1"/>
  <c r="B18" i="16" s="1"/>
  <c r="B19" i="16" s="1"/>
  <c r="B20" i="16" s="1"/>
  <c r="B21" i="16" s="1"/>
  <c r="B22" i="16" s="1"/>
  <c r="B23" i="16" s="1"/>
  <c r="B24" i="16" s="1"/>
  <c r="B25" i="16" s="1"/>
  <c r="B26" i="16" s="1"/>
  <c r="B27" i="16" s="1"/>
  <c r="B28" i="16" s="1"/>
  <c r="B29" i="16" s="1"/>
  <c r="B30" i="16" s="1"/>
  <c r="B31" i="16" s="1"/>
  <c r="B32" i="16" s="1"/>
  <c r="B33" i="16" s="1"/>
  <c r="B34" i="16" s="1"/>
  <c r="B35" i="16" s="1"/>
  <c r="B36" i="16" s="1"/>
  <c r="B37" i="16" s="1"/>
  <c r="B38" i="16" s="1"/>
  <c r="B39" i="16" s="1"/>
  <c r="B40" i="16" s="1"/>
  <c r="B41" i="16" s="1"/>
  <c r="B42" i="16" s="1"/>
  <c r="B43" i="16" s="1"/>
  <c r="F14" i="16"/>
  <c r="F27" i="22"/>
  <c r="F26" i="22"/>
  <c r="F25" i="22"/>
  <c r="F24" i="22"/>
  <c r="F23" i="22"/>
  <c r="F22" i="22"/>
  <c r="F21" i="22"/>
  <c r="F20" i="22"/>
  <c r="F19" i="22"/>
  <c r="F18" i="22"/>
  <c r="F17" i="22"/>
  <c r="F16" i="22"/>
  <c r="F15" i="22"/>
  <c r="B15" i="22"/>
  <c r="B16" i="22" s="1"/>
  <c r="B17" i="22" s="1"/>
  <c r="B18" i="22" s="1"/>
  <c r="B19" i="22" s="1"/>
  <c r="B20" i="22" s="1"/>
  <c r="B21" i="22" s="1"/>
  <c r="B22" i="22" s="1"/>
  <c r="B23" i="22" s="1"/>
  <c r="B24" i="22" s="1"/>
  <c r="B25" i="22" s="1"/>
  <c r="B26" i="22" s="1"/>
  <c r="B27" i="22" s="1"/>
  <c r="F14" i="22"/>
  <c r="F23" i="19"/>
  <c r="F22" i="19"/>
  <c r="F21" i="19"/>
  <c r="F20" i="19"/>
  <c r="F19" i="19"/>
  <c r="F18" i="19"/>
  <c r="F17" i="19"/>
  <c r="F16" i="19"/>
  <c r="F15" i="19"/>
  <c r="B15" i="19"/>
  <c r="B16" i="19" s="1"/>
  <c r="B17" i="19" s="1"/>
  <c r="B18" i="19" s="1"/>
  <c r="B19" i="19" s="1"/>
  <c r="B20" i="19" s="1"/>
  <c r="B21" i="19" s="1"/>
  <c r="B22" i="19" s="1"/>
  <c r="B23" i="19" s="1"/>
  <c r="F14" i="19"/>
  <c r="G9" i="13" l="1"/>
  <c r="G11" i="13"/>
  <c r="G18" i="13"/>
  <c r="G19" i="13"/>
  <c r="B9" i="12"/>
  <c r="C9" i="12"/>
  <c r="D9" i="12"/>
  <c r="E9" i="12"/>
  <c r="F9" i="12"/>
  <c r="H9" i="12"/>
  <c r="I9" i="12"/>
  <c r="J9" i="12"/>
  <c r="K9" i="12"/>
  <c r="L9" i="12"/>
  <c r="A10" i="12"/>
  <c r="A11" i="12" s="1"/>
  <c r="A12" i="12" s="1"/>
  <c r="A13" i="12" s="1"/>
  <c r="A14" i="12" s="1"/>
  <c r="A15" i="12" s="1"/>
  <c r="A16" i="12" s="1"/>
  <c r="A17" i="12" s="1"/>
  <c r="A18" i="12" s="1"/>
  <c r="A19" i="12" s="1"/>
  <c r="A20" i="12" s="1"/>
  <c r="A21" i="12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37" i="12" s="1"/>
  <c r="A38" i="12" s="1"/>
  <c r="A39" i="12" s="1"/>
  <c r="B10" i="12"/>
  <c r="C10" i="12"/>
  <c r="D10" i="12"/>
  <c r="E10" i="12"/>
  <c r="F10" i="12"/>
  <c r="H10" i="12"/>
  <c r="I10" i="12"/>
  <c r="J10" i="12"/>
  <c r="K10" i="12"/>
  <c r="L10" i="12"/>
  <c r="B11" i="12"/>
  <c r="C11" i="12"/>
  <c r="D11" i="12"/>
  <c r="E11" i="12"/>
  <c r="F11" i="12"/>
  <c r="H11" i="12"/>
  <c r="I11" i="12"/>
  <c r="J11" i="12"/>
  <c r="K11" i="12"/>
  <c r="L11" i="12"/>
  <c r="B12" i="12"/>
  <c r="C12" i="12"/>
  <c r="D12" i="12"/>
  <c r="E12" i="12"/>
  <c r="F12" i="12"/>
  <c r="H12" i="12"/>
  <c r="I12" i="12"/>
  <c r="J12" i="12"/>
  <c r="K12" i="12"/>
  <c r="L12" i="12"/>
  <c r="B13" i="12"/>
  <c r="C13" i="12"/>
  <c r="D13" i="12"/>
  <c r="E13" i="12"/>
  <c r="F13" i="12"/>
  <c r="H13" i="12"/>
  <c r="I13" i="12"/>
  <c r="J13" i="12"/>
  <c r="K13" i="12"/>
  <c r="L13" i="12"/>
  <c r="B14" i="12"/>
  <c r="C14" i="12"/>
  <c r="D14" i="12"/>
  <c r="E14" i="12"/>
  <c r="F14" i="12"/>
  <c r="H14" i="12"/>
  <c r="I14" i="12"/>
  <c r="J14" i="12"/>
  <c r="K14" i="12"/>
  <c r="L14" i="12"/>
  <c r="B15" i="12"/>
  <c r="C15" i="12"/>
  <c r="D15" i="12"/>
  <c r="E15" i="12"/>
  <c r="F15" i="12"/>
  <c r="H15" i="12"/>
  <c r="I15" i="12"/>
  <c r="J15" i="12"/>
  <c r="K15" i="12"/>
  <c r="L15" i="12"/>
  <c r="B16" i="12"/>
  <c r="C16" i="12"/>
  <c r="D16" i="12"/>
  <c r="E16" i="12"/>
  <c r="F16" i="12"/>
  <c r="H16" i="12"/>
  <c r="I16" i="12"/>
  <c r="J16" i="12"/>
  <c r="K16" i="12"/>
  <c r="L16" i="12"/>
  <c r="B17" i="12"/>
  <c r="C17" i="12"/>
  <c r="D17" i="12"/>
  <c r="E17" i="12"/>
  <c r="F17" i="12"/>
  <c r="H17" i="12"/>
  <c r="I17" i="12"/>
  <c r="J17" i="12"/>
  <c r="K17" i="12"/>
  <c r="L17" i="12"/>
  <c r="B18" i="12"/>
  <c r="C18" i="12"/>
  <c r="D18" i="12"/>
  <c r="E18" i="12"/>
  <c r="F18" i="12"/>
  <c r="H18" i="12"/>
  <c r="I18" i="12"/>
  <c r="J18" i="12"/>
  <c r="K18" i="12"/>
  <c r="L18" i="12"/>
  <c r="B19" i="12"/>
  <c r="C19" i="12"/>
  <c r="D19" i="12"/>
  <c r="E19" i="12"/>
  <c r="F19" i="12"/>
  <c r="H19" i="12"/>
  <c r="I19" i="12"/>
  <c r="J19" i="12"/>
  <c r="K19" i="12"/>
  <c r="L19" i="12"/>
  <c r="B20" i="12"/>
  <c r="C20" i="12"/>
  <c r="D20" i="12"/>
  <c r="E20" i="12"/>
  <c r="F20" i="12"/>
  <c r="H20" i="12"/>
  <c r="I20" i="12"/>
  <c r="J20" i="12"/>
  <c r="K20" i="12"/>
  <c r="L20" i="12"/>
  <c r="B21" i="12"/>
  <c r="C21" i="12"/>
  <c r="D21" i="12"/>
  <c r="E21" i="12"/>
  <c r="F21" i="12"/>
  <c r="H21" i="12"/>
  <c r="I21" i="12"/>
  <c r="J21" i="12"/>
  <c r="K21" i="12"/>
  <c r="L21" i="12"/>
  <c r="B22" i="12"/>
  <c r="C22" i="12"/>
  <c r="D22" i="12"/>
  <c r="E22" i="12"/>
  <c r="F22" i="12"/>
  <c r="H22" i="12"/>
  <c r="I22" i="12"/>
  <c r="J22" i="12"/>
  <c r="K22" i="12"/>
  <c r="L22" i="12"/>
  <c r="B23" i="12"/>
  <c r="C23" i="12"/>
  <c r="D23" i="12"/>
  <c r="E23" i="12"/>
  <c r="F23" i="12"/>
  <c r="H23" i="12"/>
  <c r="I23" i="12"/>
  <c r="J23" i="12"/>
  <c r="K23" i="12"/>
  <c r="L23" i="12"/>
  <c r="B24" i="12"/>
  <c r="C24" i="12"/>
  <c r="D24" i="12"/>
  <c r="E24" i="12"/>
  <c r="F24" i="12"/>
  <c r="H24" i="12"/>
  <c r="I24" i="12"/>
  <c r="J24" i="12"/>
  <c r="K24" i="12"/>
  <c r="L24" i="12"/>
  <c r="B25" i="12"/>
  <c r="C25" i="12"/>
  <c r="D25" i="12"/>
  <c r="E25" i="12"/>
  <c r="F25" i="12"/>
  <c r="H25" i="12"/>
  <c r="I25" i="12"/>
  <c r="J25" i="12"/>
  <c r="K25" i="12"/>
  <c r="L25" i="12"/>
  <c r="B26" i="12"/>
  <c r="C26" i="12"/>
  <c r="D26" i="12"/>
  <c r="E26" i="12"/>
  <c r="F26" i="12"/>
  <c r="H26" i="12"/>
  <c r="I26" i="12"/>
  <c r="J26" i="12"/>
  <c r="K26" i="12"/>
  <c r="L26" i="12"/>
  <c r="B27" i="12"/>
  <c r="C27" i="12"/>
  <c r="D27" i="12"/>
  <c r="E27" i="12"/>
  <c r="F27" i="12"/>
  <c r="H27" i="12"/>
  <c r="I27" i="12"/>
  <c r="J27" i="12"/>
  <c r="K27" i="12"/>
  <c r="L27" i="12"/>
  <c r="B28" i="12"/>
  <c r="C28" i="12"/>
  <c r="D28" i="12"/>
  <c r="E28" i="12"/>
  <c r="F28" i="12"/>
  <c r="H28" i="12"/>
  <c r="I28" i="12"/>
  <c r="J28" i="12"/>
  <c r="K28" i="12"/>
  <c r="L28" i="12"/>
  <c r="B29" i="12"/>
  <c r="C29" i="12"/>
  <c r="D29" i="12"/>
  <c r="E29" i="12"/>
  <c r="F29" i="12"/>
  <c r="H29" i="12"/>
  <c r="I29" i="12"/>
  <c r="J29" i="12"/>
  <c r="K29" i="12"/>
  <c r="L29" i="12"/>
  <c r="B30" i="12"/>
  <c r="C30" i="12"/>
  <c r="D30" i="12"/>
  <c r="E30" i="12"/>
  <c r="F30" i="12"/>
  <c r="H30" i="12"/>
  <c r="I30" i="12"/>
  <c r="J30" i="12"/>
  <c r="K30" i="12"/>
  <c r="L30" i="12"/>
  <c r="B31" i="12"/>
  <c r="C31" i="12"/>
  <c r="D31" i="12"/>
  <c r="E31" i="12"/>
  <c r="F31" i="12"/>
  <c r="H31" i="12"/>
  <c r="I31" i="12"/>
  <c r="J31" i="12"/>
  <c r="K31" i="12"/>
  <c r="L31" i="12"/>
  <c r="B32" i="12"/>
  <c r="C32" i="12"/>
  <c r="D32" i="12"/>
  <c r="E32" i="12"/>
  <c r="F32" i="12"/>
  <c r="H32" i="12"/>
  <c r="I32" i="12"/>
  <c r="J32" i="12"/>
  <c r="K32" i="12"/>
  <c r="L32" i="12"/>
  <c r="B33" i="12"/>
  <c r="C33" i="12"/>
  <c r="D33" i="12"/>
  <c r="E33" i="12"/>
  <c r="F33" i="12"/>
  <c r="H33" i="12"/>
  <c r="I33" i="12"/>
  <c r="J33" i="12"/>
  <c r="K33" i="12"/>
  <c r="L33" i="12"/>
  <c r="B34" i="12"/>
  <c r="C34" i="12"/>
  <c r="D34" i="12"/>
  <c r="E34" i="12"/>
  <c r="F34" i="12"/>
  <c r="H34" i="12"/>
  <c r="I34" i="12"/>
  <c r="J34" i="12"/>
  <c r="K34" i="12"/>
  <c r="L34" i="12"/>
  <c r="B35" i="12"/>
  <c r="C35" i="12"/>
  <c r="D35" i="12"/>
  <c r="E35" i="12"/>
  <c r="F35" i="12"/>
  <c r="H35" i="12"/>
  <c r="I35" i="12"/>
  <c r="J35" i="12"/>
  <c r="K35" i="12"/>
  <c r="L35" i="12"/>
  <c r="B36" i="12"/>
  <c r="C36" i="12"/>
  <c r="D36" i="12"/>
  <c r="E36" i="12"/>
  <c r="F36" i="12"/>
  <c r="H36" i="12"/>
  <c r="I36" i="12"/>
  <c r="J36" i="12"/>
  <c r="K36" i="12"/>
  <c r="L36" i="12"/>
  <c r="B37" i="12"/>
  <c r="C37" i="12"/>
  <c r="D37" i="12"/>
  <c r="E37" i="12"/>
  <c r="F37" i="12"/>
  <c r="H37" i="12"/>
  <c r="I37" i="12"/>
  <c r="J37" i="12"/>
  <c r="K37" i="12"/>
  <c r="L37" i="12"/>
  <c r="B38" i="12"/>
  <c r="C38" i="12"/>
  <c r="D38" i="12"/>
  <c r="E38" i="12"/>
  <c r="F38" i="12"/>
  <c r="H38" i="12"/>
  <c r="I38" i="12"/>
  <c r="J38" i="12"/>
  <c r="K38" i="12"/>
  <c r="L38" i="12"/>
  <c r="B39" i="12"/>
  <c r="C39" i="12"/>
  <c r="D39" i="12"/>
  <c r="E39" i="12"/>
  <c r="F39" i="12"/>
  <c r="H39" i="12"/>
  <c r="I39" i="12"/>
  <c r="J39" i="12"/>
  <c r="K39" i="12"/>
  <c r="L39" i="12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B9" i="11"/>
  <c r="C9" i="11"/>
  <c r="D9" i="11"/>
  <c r="E9" i="11"/>
  <c r="F9" i="11"/>
  <c r="H9" i="11"/>
  <c r="I9" i="11"/>
  <c r="J9" i="11"/>
  <c r="K9" i="11"/>
  <c r="L9" i="11"/>
  <c r="B10" i="11"/>
  <c r="C10" i="11"/>
  <c r="D10" i="11"/>
  <c r="E10" i="11"/>
  <c r="F10" i="11"/>
  <c r="H10" i="11"/>
  <c r="I10" i="11"/>
  <c r="J10" i="11"/>
  <c r="K10" i="11"/>
  <c r="L10" i="11"/>
  <c r="B11" i="11"/>
  <c r="C11" i="11"/>
  <c r="D11" i="11"/>
  <c r="E11" i="11"/>
  <c r="F11" i="11"/>
  <c r="H11" i="11"/>
  <c r="I11" i="11"/>
  <c r="J11" i="11"/>
  <c r="K11" i="11"/>
  <c r="L11" i="11"/>
  <c r="B12" i="11"/>
  <c r="C12" i="11"/>
  <c r="D12" i="11"/>
  <c r="E12" i="11"/>
  <c r="F12" i="11"/>
  <c r="H12" i="11"/>
  <c r="I12" i="11"/>
  <c r="J12" i="11"/>
  <c r="K12" i="11"/>
  <c r="L12" i="11"/>
  <c r="B13" i="11"/>
  <c r="C13" i="11"/>
  <c r="D13" i="11"/>
  <c r="E13" i="11"/>
  <c r="F13" i="11"/>
  <c r="H13" i="11"/>
  <c r="I13" i="11"/>
  <c r="J13" i="11"/>
  <c r="K13" i="11"/>
  <c r="L13" i="11"/>
  <c r="B14" i="11"/>
  <c r="C14" i="11"/>
  <c r="D14" i="11"/>
  <c r="E14" i="11"/>
  <c r="F14" i="11"/>
  <c r="H14" i="11"/>
  <c r="I14" i="11"/>
  <c r="J14" i="11"/>
  <c r="K14" i="11"/>
  <c r="L14" i="11"/>
  <c r="B15" i="11"/>
  <c r="C15" i="11"/>
  <c r="D15" i="11"/>
  <c r="E15" i="11"/>
  <c r="F15" i="11"/>
  <c r="H15" i="11"/>
  <c r="I15" i="11"/>
  <c r="J15" i="11"/>
  <c r="K15" i="11"/>
  <c r="L15" i="11"/>
  <c r="B16" i="11"/>
  <c r="C16" i="11"/>
  <c r="D16" i="11"/>
  <c r="E16" i="11"/>
  <c r="F16" i="11"/>
  <c r="H16" i="11"/>
  <c r="I16" i="11"/>
  <c r="J16" i="11"/>
  <c r="K16" i="11"/>
  <c r="L16" i="11"/>
  <c r="B17" i="11"/>
  <c r="C17" i="11"/>
  <c r="D17" i="11"/>
  <c r="E17" i="11"/>
  <c r="F17" i="11"/>
  <c r="H17" i="11"/>
  <c r="I17" i="11"/>
  <c r="J17" i="11"/>
  <c r="K17" i="11"/>
  <c r="L17" i="11"/>
  <c r="B18" i="11"/>
  <c r="C18" i="11"/>
  <c r="D18" i="11"/>
  <c r="E18" i="11"/>
  <c r="F18" i="11"/>
  <c r="H18" i="11"/>
  <c r="I18" i="11"/>
  <c r="J18" i="11"/>
  <c r="K18" i="11"/>
  <c r="L18" i="11"/>
  <c r="B19" i="11"/>
  <c r="C19" i="11"/>
  <c r="D19" i="11"/>
  <c r="E19" i="11"/>
  <c r="F19" i="11"/>
  <c r="H19" i="11"/>
  <c r="I19" i="11"/>
  <c r="J19" i="11"/>
  <c r="K19" i="11"/>
  <c r="L19" i="11"/>
  <c r="B20" i="11"/>
  <c r="C20" i="11"/>
  <c r="D20" i="11"/>
  <c r="E20" i="11"/>
  <c r="F20" i="11"/>
  <c r="H20" i="11"/>
  <c r="I20" i="11"/>
  <c r="J20" i="11"/>
  <c r="K20" i="11"/>
  <c r="L20" i="11"/>
  <c r="B21" i="11"/>
  <c r="C21" i="11"/>
  <c r="D21" i="11"/>
  <c r="E21" i="11"/>
  <c r="F21" i="11"/>
  <c r="H21" i="11"/>
  <c r="I21" i="11"/>
  <c r="J21" i="11"/>
  <c r="K21" i="11"/>
  <c r="L21" i="11"/>
  <c r="B22" i="11"/>
  <c r="C22" i="11"/>
  <c r="D22" i="11"/>
  <c r="E22" i="11"/>
  <c r="F22" i="11"/>
  <c r="H22" i="11"/>
  <c r="I22" i="11"/>
  <c r="J22" i="11"/>
  <c r="K22" i="11"/>
  <c r="L22" i="11"/>
  <c r="B23" i="11"/>
  <c r="C23" i="11"/>
  <c r="D23" i="11"/>
  <c r="E23" i="11"/>
  <c r="F23" i="11"/>
  <c r="H23" i="11"/>
  <c r="I23" i="11"/>
  <c r="J23" i="11"/>
  <c r="K23" i="11"/>
  <c r="L23" i="11"/>
  <c r="B24" i="11"/>
  <c r="C24" i="11"/>
  <c r="D24" i="11"/>
  <c r="E24" i="11"/>
  <c r="F24" i="11"/>
  <c r="H24" i="11"/>
  <c r="I24" i="11"/>
  <c r="J24" i="11"/>
  <c r="K24" i="11"/>
  <c r="L24" i="11"/>
  <c r="B25" i="11"/>
  <c r="C25" i="11"/>
  <c r="D25" i="11"/>
  <c r="E25" i="11"/>
  <c r="F25" i="11"/>
  <c r="H25" i="11"/>
  <c r="I25" i="11"/>
  <c r="J25" i="11"/>
  <c r="K25" i="11"/>
  <c r="L25" i="11"/>
  <c r="B26" i="11"/>
  <c r="C26" i="11"/>
  <c r="D26" i="11"/>
  <c r="E26" i="11"/>
  <c r="F26" i="11"/>
  <c r="H26" i="11"/>
  <c r="I26" i="11"/>
  <c r="J26" i="11"/>
  <c r="K26" i="11"/>
  <c r="L26" i="11"/>
  <c r="B27" i="11"/>
  <c r="C27" i="11"/>
  <c r="D27" i="11"/>
  <c r="E27" i="11"/>
  <c r="F27" i="11"/>
  <c r="H27" i="11"/>
  <c r="I27" i="11"/>
  <c r="J27" i="11"/>
  <c r="K27" i="11"/>
  <c r="L27" i="11"/>
  <c r="B28" i="11"/>
  <c r="C28" i="11"/>
  <c r="D28" i="11"/>
  <c r="E28" i="11"/>
  <c r="F28" i="11"/>
  <c r="H28" i="11"/>
  <c r="I28" i="11"/>
  <c r="J28" i="11"/>
  <c r="K28" i="11"/>
  <c r="L28" i="11"/>
  <c r="B29" i="11"/>
  <c r="C29" i="11"/>
  <c r="D29" i="11"/>
  <c r="E29" i="11"/>
  <c r="F29" i="11"/>
  <c r="H29" i="11"/>
  <c r="I29" i="11"/>
  <c r="J29" i="11"/>
  <c r="K29" i="11"/>
  <c r="L29" i="11"/>
  <c r="B30" i="11"/>
  <c r="C30" i="11"/>
  <c r="D30" i="11"/>
  <c r="E30" i="11"/>
  <c r="F30" i="11"/>
  <c r="H30" i="11"/>
  <c r="I30" i="11"/>
  <c r="J30" i="11"/>
  <c r="K30" i="11"/>
  <c r="L30" i="11"/>
  <c r="B31" i="11"/>
  <c r="C31" i="11"/>
  <c r="D31" i="11"/>
  <c r="E31" i="11"/>
  <c r="F31" i="11"/>
  <c r="H31" i="11"/>
  <c r="I31" i="11"/>
  <c r="J31" i="11"/>
  <c r="K31" i="11"/>
  <c r="L31" i="11"/>
  <c r="B32" i="11"/>
  <c r="C32" i="11"/>
  <c r="D32" i="11"/>
  <c r="E32" i="11"/>
  <c r="F32" i="11"/>
  <c r="H32" i="11"/>
  <c r="I32" i="11"/>
  <c r="J32" i="11"/>
  <c r="K32" i="11"/>
  <c r="L32" i="11"/>
  <c r="A33" i="11"/>
  <c r="A34" i="11" s="1"/>
  <c r="A35" i="11" s="1"/>
  <c r="A36" i="11" s="1"/>
  <c r="A37" i="11" s="1"/>
  <c r="A38" i="11" s="1"/>
  <c r="A39" i="11" s="1"/>
  <c r="A40" i="11" s="1"/>
  <c r="A41" i="11" s="1"/>
  <c r="A42" i="11" s="1"/>
  <c r="A43" i="11" s="1"/>
  <c r="A44" i="11" s="1"/>
  <c r="A45" i="11" s="1"/>
  <c r="A46" i="11" s="1"/>
  <c r="A47" i="11" s="1"/>
  <c r="A48" i="11" s="1"/>
  <c r="A49" i="11" s="1"/>
  <c r="A50" i="11" s="1"/>
  <c r="B33" i="11"/>
  <c r="C33" i="11"/>
  <c r="D33" i="11"/>
  <c r="E33" i="11"/>
  <c r="F33" i="11"/>
  <c r="H33" i="11"/>
  <c r="I33" i="11"/>
  <c r="J33" i="11"/>
  <c r="K33" i="11"/>
  <c r="L33" i="11"/>
  <c r="B34" i="11"/>
  <c r="C34" i="11"/>
  <c r="D34" i="11"/>
  <c r="E34" i="11"/>
  <c r="F34" i="11"/>
  <c r="H34" i="11"/>
  <c r="I34" i="11"/>
  <c r="J34" i="11"/>
  <c r="K34" i="11"/>
  <c r="L34" i="11"/>
  <c r="B35" i="11"/>
  <c r="C35" i="11"/>
  <c r="D35" i="11"/>
  <c r="E35" i="11"/>
  <c r="F35" i="11"/>
  <c r="H35" i="11"/>
  <c r="I35" i="11"/>
  <c r="J35" i="11"/>
  <c r="K35" i="11"/>
  <c r="L35" i="11"/>
  <c r="B36" i="11"/>
  <c r="C36" i="11"/>
  <c r="D36" i="11"/>
  <c r="E36" i="11"/>
  <c r="F36" i="11"/>
  <c r="H36" i="11"/>
  <c r="I36" i="11"/>
  <c r="J36" i="11"/>
  <c r="K36" i="11"/>
  <c r="L36" i="11"/>
  <c r="B37" i="11"/>
  <c r="C37" i="11"/>
  <c r="D37" i="11"/>
  <c r="E37" i="11"/>
  <c r="F37" i="11"/>
  <c r="H37" i="11"/>
  <c r="I37" i="11"/>
  <c r="J37" i="11"/>
  <c r="K37" i="11"/>
  <c r="L37" i="11"/>
  <c r="B38" i="11"/>
  <c r="C38" i="11"/>
  <c r="D38" i="11"/>
  <c r="E38" i="11"/>
  <c r="F38" i="11"/>
  <c r="H38" i="11"/>
  <c r="I38" i="11"/>
  <c r="J38" i="11"/>
  <c r="K38" i="11"/>
  <c r="L38" i="11"/>
  <c r="B39" i="11"/>
  <c r="C39" i="11"/>
  <c r="D39" i="11"/>
  <c r="E39" i="11"/>
  <c r="F39" i="11"/>
  <c r="H39" i="11"/>
  <c r="I39" i="11"/>
  <c r="J39" i="11"/>
  <c r="K39" i="11"/>
  <c r="L39" i="11"/>
  <c r="B40" i="11"/>
  <c r="C40" i="11"/>
  <c r="D40" i="11"/>
  <c r="E40" i="11"/>
  <c r="F40" i="11"/>
  <c r="H40" i="11"/>
  <c r="I40" i="11"/>
  <c r="J40" i="11"/>
  <c r="K40" i="11"/>
  <c r="L40" i="11"/>
  <c r="B41" i="11"/>
  <c r="C41" i="11"/>
  <c r="D41" i="11"/>
  <c r="E41" i="11"/>
  <c r="F41" i="11"/>
  <c r="H41" i="11"/>
  <c r="I41" i="11"/>
  <c r="J41" i="11"/>
  <c r="K41" i="11"/>
  <c r="L41" i="11"/>
  <c r="B42" i="11"/>
  <c r="C42" i="11"/>
  <c r="D42" i="11"/>
  <c r="E42" i="11"/>
  <c r="F42" i="11"/>
  <c r="H42" i="11"/>
  <c r="I42" i="11"/>
  <c r="J42" i="11"/>
  <c r="K42" i="11"/>
  <c r="L42" i="11"/>
  <c r="B43" i="11"/>
  <c r="C43" i="11"/>
  <c r="D43" i="11"/>
  <c r="E43" i="11"/>
  <c r="F43" i="11"/>
  <c r="H43" i="11"/>
  <c r="I43" i="11"/>
  <c r="J43" i="11"/>
  <c r="K43" i="11"/>
  <c r="L43" i="11"/>
  <c r="B44" i="11"/>
  <c r="C44" i="11"/>
  <c r="D44" i="11"/>
  <c r="E44" i="11"/>
  <c r="F44" i="11"/>
  <c r="H44" i="11"/>
  <c r="I44" i="11"/>
  <c r="J44" i="11"/>
  <c r="K44" i="11"/>
  <c r="L44" i="11"/>
  <c r="B45" i="11"/>
  <c r="C45" i="11"/>
  <c r="D45" i="11"/>
  <c r="E45" i="11"/>
  <c r="F45" i="11"/>
  <c r="H45" i="11"/>
  <c r="I45" i="11"/>
  <c r="J45" i="11"/>
  <c r="K45" i="11"/>
  <c r="L45" i="11"/>
  <c r="B46" i="11"/>
  <c r="C46" i="11"/>
  <c r="D46" i="11"/>
  <c r="E46" i="11"/>
  <c r="F46" i="11"/>
  <c r="H46" i="11"/>
  <c r="I46" i="11"/>
  <c r="J46" i="11"/>
  <c r="K46" i="11"/>
  <c r="L46" i="11"/>
  <c r="B47" i="11"/>
  <c r="C47" i="11"/>
  <c r="D47" i="11"/>
  <c r="E47" i="11"/>
  <c r="F47" i="11"/>
  <c r="H47" i="11"/>
  <c r="I47" i="11"/>
  <c r="J47" i="11"/>
  <c r="K47" i="11"/>
  <c r="L47" i="11"/>
  <c r="B48" i="11"/>
  <c r="C48" i="11"/>
  <c r="D48" i="11"/>
  <c r="E48" i="11"/>
  <c r="F48" i="11"/>
  <c r="H48" i="11"/>
  <c r="I48" i="11"/>
  <c r="J48" i="11"/>
  <c r="K48" i="11"/>
  <c r="L48" i="11"/>
  <c r="B49" i="11"/>
  <c r="C49" i="11"/>
  <c r="D49" i="11"/>
  <c r="E49" i="11"/>
  <c r="F49" i="11"/>
  <c r="H49" i="11"/>
  <c r="I49" i="11"/>
  <c r="J49" i="11"/>
  <c r="K49" i="11"/>
  <c r="L49" i="11"/>
  <c r="B50" i="11"/>
  <c r="C50" i="11"/>
  <c r="D50" i="11"/>
  <c r="E50" i="11"/>
  <c r="F50" i="11"/>
  <c r="H50" i="11"/>
  <c r="I50" i="11"/>
  <c r="J50" i="11"/>
  <c r="K50" i="11"/>
  <c r="L50" i="11"/>
  <c r="A9" i="9"/>
  <c r="A10" i="9" s="1"/>
  <c r="A11" i="9" s="1"/>
  <c r="A12" i="9" s="1"/>
  <c r="A13" i="9" s="1"/>
  <c r="A14" i="9" s="1"/>
  <c r="A15" i="9" s="1"/>
  <c r="A16" i="9" s="1"/>
  <c r="A17" i="9" s="1"/>
  <c r="A18" i="9" s="1"/>
  <c r="A19" i="9" s="1"/>
  <c r="A20" i="9" s="1"/>
  <c r="A21" i="9" s="1"/>
  <c r="A22" i="9" s="1"/>
  <c r="A23" i="9" s="1"/>
  <c r="B9" i="9"/>
  <c r="C9" i="9"/>
  <c r="D9" i="9"/>
  <c r="E9" i="9"/>
  <c r="F9" i="9"/>
  <c r="H9" i="9"/>
  <c r="I9" i="9"/>
  <c r="J9" i="9"/>
  <c r="K9" i="9"/>
  <c r="L9" i="9"/>
  <c r="B10" i="9"/>
  <c r="C10" i="9"/>
  <c r="D10" i="9"/>
  <c r="E10" i="9"/>
  <c r="F10" i="9"/>
  <c r="H10" i="9"/>
  <c r="I10" i="9"/>
  <c r="J10" i="9"/>
  <c r="K10" i="9"/>
  <c r="L10" i="9"/>
  <c r="B11" i="9"/>
  <c r="C11" i="9"/>
  <c r="D11" i="9"/>
  <c r="E11" i="9"/>
  <c r="F11" i="9"/>
  <c r="H11" i="9"/>
  <c r="I11" i="9"/>
  <c r="J11" i="9"/>
  <c r="K11" i="9"/>
  <c r="L11" i="9"/>
  <c r="B12" i="9"/>
  <c r="C12" i="9"/>
  <c r="D12" i="9"/>
  <c r="E12" i="9"/>
  <c r="F12" i="9"/>
  <c r="H12" i="9"/>
  <c r="I12" i="9"/>
  <c r="J12" i="9"/>
  <c r="K12" i="9"/>
  <c r="L12" i="9"/>
  <c r="B13" i="9"/>
  <c r="C13" i="9"/>
  <c r="D13" i="9"/>
  <c r="E13" i="9"/>
  <c r="F13" i="9"/>
  <c r="H13" i="9"/>
  <c r="I13" i="9"/>
  <c r="J13" i="9"/>
  <c r="K13" i="9"/>
  <c r="L13" i="9"/>
  <c r="B14" i="9"/>
  <c r="C14" i="9"/>
  <c r="D14" i="9"/>
  <c r="E14" i="9"/>
  <c r="F14" i="9"/>
  <c r="H14" i="9"/>
  <c r="I14" i="9"/>
  <c r="J14" i="9"/>
  <c r="K14" i="9"/>
  <c r="L14" i="9"/>
  <c r="B15" i="9"/>
  <c r="C15" i="9"/>
  <c r="D15" i="9"/>
  <c r="E15" i="9"/>
  <c r="F15" i="9"/>
  <c r="H15" i="9"/>
  <c r="I15" i="9"/>
  <c r="J15" i="9"/>
  <c r="K15" i="9"/>
  <c r="L15" i="9"/>
  <c r="B16" i="9"/>
  <c r="C16" i="9"/>
  <c r="D16" i="9"/>
  <c r="E16" i="9"/>
  <c r="F16" i="9"/>
  <c r="H16" i="9"/>
  <c r="I16" i="9"/>
  <c r="J16" i="9"/>
  <c r="K16" i="9"/>
  <c r="L16" i="9"/>
  <c r="B17" i="9"/>
  <c r="C17" i="9"/>
  <c r="D17" i="9"/>
  <c r="E17" i="9"/>
  <c r="F17" i="9"/>
  <c r="H17" i="9"/>
  <c r="I17" i="9"/>
  <c r="J17" i="9"/>
  <c r="K17" i="9"/>
  <c r="L17" i="9"/>
  <c r="B18" i="9"/>
  <c r="C18" i="9"/>
  <c r="D18" i="9"/>
  <c r="E18" i="9"/>
  <c r="F18" i="9"/>
  <c r="H18" i="9"/>
  <c r="I18" i="9"/>
  <c r="J18" i="9"/>
  <c r="K18" i="9"/>
  <c r="L18" i="9"/>
  <c r="B19" i="9"/>
  <c r="C19" i="9"/>
  <c r="D19" i="9"/>
  <c r="E19" i="9"/>
  <c r="F19" i="9"/>
  <c r="H19" i="9"/>
  <c r="I19" i="9"/>
  <c r="J19" i="9"/>
  <c r="K19" i="9"/>
  <c r="L19" i="9"/>
  <c r="B20" i="9"/>
  <c r="C20" i="9"/>
  <c r="D20" i="9"/>
  <c r="E20" i="9"/>
  <c r="F20" i="9"/>
  <c r="H20" i="9"/>
  <c r="I20" i="9"/>
  <c r="J20" i="9"/>
  <c r="K20" i="9"/>
  <c r="L20" i="9"/>
  <c r="B21" i="9"/>
  <c r="C21" i="9"/>
  <c r="D21" i="9"/>
  <c r="E21" i="9"/>
  <c r="F21" i="9"/>
  <c r="H21" i="9"/>
  <c r="I21" i="9"/>
  <c r="J21" i="9"/>
  <c r="K21" i="9"/>
  <c r="L21" i="9"/>
  <c r="B22" i="9"/>
  <c r="C22" i="9"/>
  <c r="D22" i="9"/>
  <c r="E22" i="9"/>
  <c r="F22" i="9"/>
  <c r="H22" i="9"/>
  <c r="I22" i="9"/>
  <c r="J22" i="9"/>
  <c r="K22" i="9"/>
  <c r="L22" i="9"/>
  <c r="B23" i="9"/>
  <c r="C23" i="9"/>
  <c r="D23" i="9"/>
  <c r="E23" i="9"/>
  <c r="F23" i="9"/>
  <c r="H23" i="9"/>
  <c r="I23" i="9"/>
  <c r="J23" i="9"/>
  <c r="K23" i="9"/>
  <c r="L23" i="9"/>
  <c r="G29" i="9"/>
  <c r="G31" i="9" s="1"/>
  <c r="B9" i="8"/>
  <c r="C9" i="8"/>
  <c r="D9" i="8"/>
  <c r="E9" i="8"/>
  <c r="F9" i="8"/>
  <c r="H9" i="8"/>
  <c r="I9" i="8"/>
  <c r="J9" i="8"/>
  <c r="K9" i="8"/>
  <c r="L9" i="8"/>
  <c r="B10" i="8"/>
  <c r="C10" i="8"/>
  <c r="D10" i="8"/>
  <c r="E10" i="8"/>
  <c r="F10" i="8"/>
  <c r="H10" i="8"/>
  <c r="I10" i="8"/>
  <c r="J10" i="8"/>
  <c r="K10" i="8"/>
  <c r="L10" i="8"/>
  <c r="B11" i="8"/>
  <c r="C11" i="8"/>
  <c r="D11" i="8"/>
  <c r="E11" i="8"/>
  <c r="F11" i="8"/>
  <c r="H11" i="8"/>
  <c r="I11" i="8"/>
  <c r="J11" i="8"/>
  <c r="K11" i="8"/>
  <c r="L11" i="8"/>
  <c r="A12" i="8"/>
  <c r="A13" i="8" s="1"/>
  <c r="A14" i="8" s="1"/>
  <c r="A15" i="8" s="1"/>
  <c r="A16" i="8" s="1"/>
  <c r="A17" i="8" s="1"/>
  <c r="A18" i="8" s="1"/>
  <c r="A19" i="8" s="1"/>
  <c r="A20" i="8" s="1"/>
  <c r="A21" i="8" s="1"/>
  <c r="A22" i="8" s="1"/>
  <c r="A23" i="8" s="1"/>
  <c r="A24" i="8" s="1"/>
  <c r="A25" i="8" s="1"/>
  <c r="A26" i="8" s="1"/>
  <c r="A27" i="8" s="1"/>
  <c r="A28" i="8" s="1"/>
  <c r="A29" i="8" s="1"/>
  <c r="A30" i="8" s="1"/>
  <c r="A31" i="8" s="1"/>
  <c r="A32" i="8" s="1"/>
  <c r="A33" i="8" s="1"/>
  <c r="B12" i="8"/>
  <c r="C12" i="8"/>
  <c r="D12" i="8"/>
  <c r="E12" i="8"/>
  <c r="F12" i="8"/>
  <c r="H12" i="8"/>
  <c r="I12" i="8"/>
  <c r="J12" i="8"/>
  <c r="K12" i="8"/>
  <c r="L12" i="8"/>
  <c r="B13" i="8"/>
  <c r="C13" i="8"/>
  <c r="D13" i="8"/>
  <c r="E13" i="8"/>
  <c r="F13" i="8"/>
  <c r="H13" i="8"/>
  <c r="I13" i="8"/>
  <c r="J13" i="8"/>
  <c r="K13" i="8"/>
  <c r="L13" i="8"/>
  <c r="B14" i="8"/>
  <c r="C14" i="8"/>
  <c r="D14" i="8"/>
  <c r="E14" i="8"/>
  <c r="F14" i="8"/>
  <c r="H14" i="8"/>
  <c r="I14" i="8"/>
  <c r="J14" i="8"/>
  <c r="K14" i="8"/>
  <c r="L14" i="8"/>
  <c r="B15" i="8"/>
  <c r="C15" i="8"/>
  <c r="D15" i="8"/>
  <c r="E15" i="8"/>
  <c r="F15" i="8"/>
  <c r="H15" i="8"/>
  <c r="I15" i="8"/>
  <c r="J15" i="8"/>
  <c r="K15" i="8"/>
  <c r="L15" i="8"/>
  <c r="B16" i="8"/>
  <c r="C16" i="8"/>
  <c r="D16" i="8"/>
  <c r="E16" i="8"/>
  <c r="F16" i="8"/>
  <c r="H16" i="8"/>
  <c r="I16" i="8"/>
  <c r="J16" i="8"/>
  <c r="K16" i="8"/>
  <c r="L16" i="8"/>
  <c r="B17" i="8"/>
  <c r="C17" i="8"/>
  <c r="D17" i="8"/>
  <c r="E17" i="8"/>
  <c r="F17" i="8"/>
  <c r="H17" i="8"/>
  <c r="I17" i="8"/>
  <c r="J17" i="8"/>
  <c r="K17" i="8"/>
  <c r="L17" i="8"/>
  <c r="B18" i="8"/>
  <c r="C18" i="8"/>
  <c r="D18" i="8"/>
  <c r="E18" i="8"/>
  <c r="F18" i="8"/>
  <c r="H18" i="8"/>
  <c r="I18" i="8"/>
  <c r="J18" i="8"/>
  <c r="K18" i="8"/>
  <c r="L18" i="8"/>
  <c r="B19" i="8"/>
  <c r="C19" i="8"/>
  <c r="D19" i="8"/>
  <c r="E19" i="8"/>
  <c r="F19" i="8"/>
  <c r="H19" i="8"/>
  <c r="I19" i="8"/>
  <c r="J19" i="8"/>
  <c r="K19" i="8"/>
  <c r="L19" i="8"/>
  <c r="B20" i="8"/>
  <c r="C20" i="8"/>
  <c r="D20" i="8"/>
  <c r="E20" i="8"/>
  <c r="F20" i="8"/>
  <c r="H20" i="8"/>
  <c r="I20" i="8"/>
  <c r="J20" i="8"/>
  <c r="K20" i="8"/>
  <c r="L20" i="8"/>
  <c r="B21" i="8"/>
  <c r="C21" i="8"/>
  <c r="D21" i="8"/>
  <c r="E21" i="8"/>
  <c r="F21" i="8"/>
  <c r="H21" i="8"/>
  <c r="I21" i="8"/>
  <c r="J21" i="8"/>
  <c r="K21" i="8"/>
  <c r="L21" i="8"/>
  <c r="B22" i="8"/>
  <c r="C22" i="8"/>
  <c r="D22" i="8"/>
  <c r="E22" i="8"/>
  <c r="F22" i="8"/>
  <c r="H22" i="8"/>
  <c r="I22" i="8"/>
  <c r="J22" i="8"/>
  <c r="K22" i="8"/>
  <c r="L22" i="8"/>
  <c r="B23" i="8"/>
  <c r="C23" i="8"/>
  <c r="D23" i="8"/>
  <c r="E23" i="8"/>
  <c r="F23" i="8"/>
  <c r="H23" i="8"/>
  <c r="I23" i="8"/>
  <c r="J23" i="8"/>
  <c r="K23" i="8"/>
  <c r="L23" i="8"/>
  <c r="B24" i="8"/>
  <c r="C24" i="8"/>
  <c r="D24" i="8"/>
  <c r="E24" i="8"/>
  <c r="F24" i="8"/>
  <c r="H24" i="8"/>
  <c r="I24" i="8"/>
  <c r="J24" i="8"/>
  <c r="K24" i="8"/>
  <c r="L24" i="8"/>
  <c r="B25" i="8"/>
  <c r="C25" i="8"/>
  <c r="D25" i="8"/>
  <c r="E25" i="8"/>
  <c r="F25" i="8"/>
  <c r="H25" i="8"/>
  <c r="I25" i="8"/>
  <c r="J25" i="8"/>
  <c r="K25" i="8"/>
  <c r="L25" i="8"/>
  <c r="B26" i="8"/>
  <c r="C26" i="8"/>
  <c r="D26" i="8"/>
  <c r="E26" i="8"/>
  <c r="F26" i="8"/>
  <c r="H26" i="8"/>
  <c r="I26" i="8"/>
  <c r="J26" i="8"/>
  <c r="K26" i="8"/>
  <c r="L26" i="8"/>
  <c r="B27" i="8"/>
  <c r="C27" i="8"/>
  <c r="D27" i="8"/>
  <c r="E27" i="8"/>
  <c r="F27" i="8"/>
  <c r="H27" i="8"/>
  <c r="I27" i="8"/>
  <c r="J27" i="8"/>
  <c r="K27" i="8"/>
  <c r="L27" i="8"/>
  <c r="B28" i="8"/>
  <c r="C28" i="8"/>
  <c r="D28" i="8"/>
  <c r="E28" i="8"/>
  <c r="F28" i="8"/>
  <c r="H28" i="8"/>
  <c r="I28" i="8"/>
  <c r="J28" i="8"/>
  <c r="K28" i="8"/>
  <c r="L28" i="8"/>
  <c r="B29" i="8"/>
  <c r="C29" i="8"/>
  <c r="D29" i="8"/>
  <c r="E29" i="8"/>
  <c r="F29" i="8"/>
  <c r="H29" i="8"/>
  <c r="I29" i="8"/>
  <c r="J29" i="8"/>
  <c r="K29" i="8"/>
  <c r="L29" i="8"/>
  <c r="B30" i="8"/>
  <c r="C30" i="8"/>
  <c r="D30" i="8"/>
  <c r="E30" i="8"/>
  <c r="F30" i="8"/>
  <c r="H30" i="8"/>
  <c r="I30" i="8"/>
  <c r="J30" i="8"/>
  <c r="K30" i="8"/>
  <c r="L30" i="8"/>
  <c r="B31" i="8"/>
  <c r="C31" i="8"/>
  <c r="D31" i="8"/>
  <c r="E31" i="8"/>
  <c r="F31" i="8"/>
  <c r="H31" i="8"/>
  <c r="I31" i="8"/>
  <c r="J31" i="8"/>
  <c r="K31" i="8"/>
  <c r="L31" i="8"/>
  <c r="B32" i="8"/>
  <c r="C32" i="8"/>
  <c r="D32" i="8"/>
  <c r="E32" i="8"/>
  <c r="F32" i="8"/>
  <c r="H32" i="8"/>
  <c r="I32" i="8"/>
  <c r="J32" i="8"/>
  <c r="K32" i="8"/>
  <c r="L32" i="8"/>
  <c r="B33" i="8"/>
  <c r="C33" i="8"/>
  <c r="D33" i="8"/>
  <c r="E33" i="8"/>
  <c r="F33" i="8"/>
  <c r="H33" i="8"/>
  <c r="I33" i="8"/>
  <c r="J33" i="8"/>
  <c r="K33" i="8"/>
  <c r="L33" i="8"/>
  <c r="A10" i="10"/>
  <c r="A11" i="10" s="1"/>
  <c r="A12" i="10" s="1"/>
  <c r="A13" i="10" s="1"/>
  <c r="A14" i="10" s="1"/>
  <c r="A15" i="10" s="1"/>
  <c r="A16" i="10" s="1"/>
  <c r="A17" i="10" s="1"/>
  <c r="A18" i="10" s="1"/>
  <c r="B10" i="10"/>
  <c r="C10" i="10"/>
  <c r="D10" i="10"/>
  <c r="E10" i="10"/>
  <c r="F10" i="10"/>
  <c r="H10" i="10"/>
  <c r="I10" i="10"/>
  <c r="J10" i="10"/>
  <c r="K10" i="10"/>
  <c r="L10" i="10"/>
  <c r="B11" i="10"/>
  <c r="C11" i="10"/>
  <c r="D11" i="10"/>
  <c r="E11" i="10"/>
  <c r="F11" i="10"/>
  <c r="H11" i="10"/>
  <c r="I11" i="10"/>
  <c r="J11" i="10"/>
  <c r="K11" i="10"/>
  <c r="L11" i="10"/>
  <c r="B12" i="10"/>
  <c r="C12" i="10"/>
  <c r="D12" i="10"/>
  <c r="E12" i="10"/>
  <c r="F12" i="10"/>
  <c r="H12" i="10"/>
  <c r="I12" i="10"/>
  <c r="J12" i="10"/>
  <c r="K12" i="10"/>
  <c r="L12" i="10"/>
  <c r="B13" i="10"/>
  <c r="C13" i="10"/>
  <c r="D13" i="10"/>
  <c r="E13" i="10"/>
  <c r="F13" i="10"/>
  <c r="H13" i="10"/>
  <c r="I13" i="10"/>
  <c r="J13" i="10"/>
  <c r="K13" i="10"/>
  <c r="L13" i="10"/>
  <c r="B14" i="10"/>
  <c r="C14" i="10"/>
  <c r="D14" i="10"/>
  <c r="E14" i="10"/>
  <c r="F14" i="10"/>
  <c r="H14" i="10"/>
  <c r="I14" i="10"/>
  <c r="J14" i="10"/>
  <c r="K14" i="10"/>
  <c r="L14" i="10"/>
  <c r="B15" i="10"/>
  <c r="C15" i="10"/>
  <c r="D15" i="10"/>
  <c r="E15" i="10"/>
  <c r="F15" i="10"/>
  <c r="H15" i="10"/>
  <c r="I15" i="10"/>
  <c r="J15" i="10"/>
  <c r="K15" i="10"/>
  <c r="L15" i="10"/>
  <c r="B16" i="10"/>
  <c r="C16" i="10"/>
  <c r="D16" i="10"/>
  <c r="E16" i="10"/>
  <c r="F16" i="10"/>
  <c r="H16" i="10"/>
  <c r="I16" i="10"/>
  <c r="J16" i="10"/>
  <c r="K16" i="10"/>
  <c r="L16" i="10"/>
  <c r="B17" i="10"/>
  <c r="C17" i="10"/>
  <c r="D17" i="10"/>
  <c r="E17" i="10"/>
  <c r="F17" i="10"/>
  <c r="H17" i="10"/>
  <c r="I17" i="10"/>
  <c r="J17" i="10"/>
  <c r="K17" i="10"/>
  <c r="L17" i="10"/>
  <c r="B18" i="10"/>
  <c r="C18" i="10"/>
  <c r="D18" i="10"/>
  <c r="E18" i="10"/>
  <c r="F18" i="10"/>
  <c r="H18" i="10"/>
  <c r="I18" i="10"/>
  <c r="J18" i="10"/>
  <c r="K18" i="10"/>
  <c r="L18" i="10"/>
  <c r="A9" i="7"/>
  <c r="B9" i="7"/>
  <c r="C9" i="7"/>
  <c r="D9" i="7"/>
  <c r="E9" i="7"/>
  <c r="F9" i="7"/>
  <c r="H9" i="7"/>
  <c r="I9" i="7"/>
  <c r="J9" i="7"/>
  <c r="K9" i="7"/>
  <c r="L9" i="7"/>
  <c r="B10" i="7"/>
  <c r="C10" i="7"/>
  <c r="D10" i="7"/>
  <c r="E10" i="7"/>
  <c r="F10" i="7"/>
  <c r="H10" i="7"/>
  <c r="I10" i="7"/>
  <c r="J10" i="7"/>
  <c r="K10" i="7"/>
  <c r="L10" i="7"/>
  <c r="A11" i="7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B11" i="7"/>
  <c r="C11" i="7"/>
  <c r="D11" i="7"/>
  <c r="E11" i="7"/>
  <c r="F11" i="7"/>
  <c r="H11" i="7"/>
  <c r="I11" i="7"/>
  <c r="J11" i="7"/>
  <c r="K11" i="7"/>
  <c r="L11" i="7"/>
  <c r="B12" i="7"/>
  <c r="C12" i="7"/>
  <c r="D12" i="7"/>
  <c r="E12" i="7"/>
  <c r="F12" i="7"/>
  <c r="H12" i="7"/>
  <c r="I12" i="7"/>
  <c r="J12" i="7"/>
  <c r="K12" i="7"/>
  <c r="L12" i="7"/>
  <c r="B13" i="7"/>
  <c r="C13" i="7"/>
  <c r="D13" i="7"/>
  <c r="E13" i="7"/>
  <c r="F13" i="7"/>
  <c r="H13" i="7"/>
  <c r="I13" i="7"/>
  <c r="J13" i="7"/>
  <c r="K13" i="7"/>
  <c r="L13" i="7"/>
  <c r="B14" i="7"/>
  <c r="C14" i="7"/>
  <c r="D14" i="7"/>
  <c r="E14" i="7"/>
  <c r="F14" i="7"/>
  <c r="H14" i="7"/>
  <c r="I14" i="7"/>
  <c r="J14" i="7"/>
  <c r="K14" i="7"/>
  <c r="L14" i="7"/>
  <c r="B15" i="7"/>
  <c r="C15" i="7"/>
  <c r="D15" i="7"/>
  <c r="E15" i="7"/>
  <c r="F15" i="7"/>
  <c r="H15" i="7"/>
  <c r="I15" i="7"/>
  <c r="J15" i="7"/>
  <c r="K15" i="7"/>
  <c r="L15" i="7"/>
  <c r="B16" i="7"/>
  <c r="C16" i="7"/>
  <c r="D16" i="7"/>
  <c r="E16" i="7"/>
  <c r="F16" i="7"/>
  <c r="H16" i="7"/>
  <c r="I16" i="7"/>
  <c r="J16" i="7"/>
  <c r="K16" i="7"/>
  <c r="L16" i="7"/>
  <c r="B17" i="7"/>
  <c r="C17" i="7"/>
  <c r="D17" i="7"/>
  <c r="E17" i="7"/>
  <c r="F17" i="7"/>
  <c r="H17" i="7"/>
  <c r="I17" i="7"/>
  <c r="J17" i="7"/>
  <c r="K17" i="7"/>
  <c r="L17" i="7"/>
  <c r="B18" i="7"/>
  <c r="C18" i="7"/>
  <c r="D18" i="7"/>
  <c r="E18" i="7"/>
  <c r="F18" i="7"/>
  <c r="H18" i="7"/>
  <c r="I18" i="7"/>
  <c r="J18" i="7"/>
  <c r="K18" i="7"/>
  <c r="L18" i="7"/>
  <c r="B19" i="7"/>
  <c r="C19" i="7"/>
  <c r="D19" i="7"/>
  <c r="E19" i="7"/>
  <c r="F19" i="7"/>
  <c r="H19" i="7"/>
  <c r="I19" i="7"/>
  <c r="J19" i="7"/>
  <c r="K19" i="7"/>
  <c r="L19" i="7"/>
  <c r="B20" i="7"/>
  <c r="C20" i="7"/>
  <c r="D20" i="7"/>
  <c r="E20" i="7"/>
  <c r="F20" i="7"/>
  <c r="H20" i="7"/>
  <c r="I20" i="7"/>
  <c r="J20" i="7"/>
  <c r="K20" i="7"/>
  <c r="L20" i="7"/>
  <c r="B21" i="7"/>
  <c r="C21" i="7"/>
  <c r="D21" i="7"/>
  <c r="E21" i="7"/>
  <c r="F21" i="7"/>
  <c r="H21" i="7"/>
  <c r="I21" i="7"/>
  <c r="J21" i="7"/>
  <c r="K21" i="7"/>
  <c r="L21" i="7"/>
  <c r="B22" i="7"/>
  <c r="C22" i="7"/>
  <c r="D22" i="7"/>
  <c r="E22" i="7"/>
  <c r="F22" i="7"/>
  <c r="H22" i="7"/>
  <c r="I22" i="7"/>
  <c r="J22" i="7"/>
  <c r="K22" i="7"/>
  <c r="L22" i="7"/>
  <c r="A23" i="7"/>
  <c r="A24" i="7" s="1"/>
  <c r="A25" i="7" s="1"/>
  <c r="A26" i="7" s="1"/>
  <c r="A27" i="7" s="1"/>
  <c r="B23" i="7"/>
  <c r="C23" i="7"/>
  <c r="D23" i="7"/>
  <c r="E23" i="7"/>
  <c r="F23" i="7"/>
  <c r="H23" i="7"/>
  <c r="I23" i="7"/>
  <c r="J23" i="7"/>
  <c r="K23" i="7"/>
  <c r="L23" i="7"/>
  <c r="B24" i="7"/>
  <c r="C24" i="7"/>
  <c r="D24" i="7"/>
  <c r="E24" i="7"/>
  <c r="F24" i="7"/>
  <c r="H24" i="7"/>
  <c r="I24" i="7"/>
  <c r="J24" i="7"/>
  <c r="K24" i="7"/>
  <c r="L24" i="7"/>
  <c r="B25" i="7"/>
  <c r="C25" i="7"/>
  <c r="D25" i="7"/>
  <c r="E25" i="7"/>
  <c r="F25" i="7"/>
  <c r="H25" i="7"/>
  <c r="I25" i="7"/>
  <c r="J25" i="7"/>
  <c r="K25" i="7"/>
  <c r="L25" i="7"/>
  <c r="B26" i="7"/>
  <c r="C26" i="7"/>
  <c r="D26" i="7"/>
  <c r="E26" i="7"/>
  <c r="F26" i="7"/>
  <c r="H26" i="7"/>
  <c r="I26" i="7"/>
  <c r="J26" i="7"/>
  <c r="K26" i="7"/>
  <c r="L26" i="7"/>
  <c r="B27" i="7"/>
  <c r="C27" i="7"/>
  <c r="D27" i="7"/>
  <c r="E27" i="7"/>
  <c r="F27" i="7"/>
  <c r="H27" i="7"/>
  <c r="I27" i="7"/>
  <c r="J27" i="7"/>
  <c r="K27" i="7"/>
  <c r="L27" i="7"/>
  <c r="A9" i="6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B9" i="6"/>
  <c r="C9" i="6"/>
  <c r="D9" i="6"/>
  <c r="E9" i="6"/>
  <c r="F9" i="6"/>
  <c r="H9" i="6"/>
  <c r="I9" i="6"/>
  <c r="J9" i="6"/>
  <c r="K9" i="6"/>
  <c r="L9" i="6"/>
  <c r="G10" i="6"/>
  <c r="B11" i="6"/>
  <c r="C11" i="6"/>
  <c r="D11" i="6"/>
  <c r="E11" i="6"/>
  <c r="F11" i="6"/>
  <c r="H11" i="6"/>
  <c r="I11" i="6"/>
  <c r="J11" i="6"/>
  <c r="K11" i="6"/>
  <c r="L11" i="6"/>
  <c r="B12" i="6"/>
  <c r="C12" i="6"/>
  <c r="D12" i="6"/>
  <c r="G12" i="6" s="1"/>
  <c r="E12" i="6"/>
  <c r="F12" i="6"/>
  <c r="H12" i="6"/>
  <c r="I12" i="6"/>
  <c r="J12" i="6"/>
  <c r="K12" i="6"/>
  <c r="L12" i="6"/>
  <c r="B13" i="6"/>
  <c r="C13" i="6"/>
  <c r="D13" i="6"/>
  <c r="E13" i="6"/>
  <c r="F13" i="6"/>
  <c r="H13" i="6"/>
  <c r="I13" i="6"/>
  <c r="J13" i="6"/>
  <c r="K13" i="6"/>
  <c r="L13" i="6"/>
  <c r="B14" i="6"/>
  <c r="C14" i="6"/>
  <c r="D14" i="6"/>
  <c r="E14" i="6"/>
  <c r="F14" i="6"/>
  <c r="H14" i="6"/>
  <c r="I14" i="6"/>
  <c r="J14" i="6"/>
  <c r="K14" i="6"/>
  <c r="L14" i="6"/>
  <c r="B15" i="6"/>
  <c r="C15" i="6"/>
  <c r="D15" i="6"/>
  <c r="E15" i="6"/>
  <c r="F15" i="6"/>
  <c r="H15" i="6"/>
  <c r="I15" i="6"/>
  <c r="J15" i="6"/>
  <c r="K15" i="6"/>
  <c r="L15" i="6"/>
  <c r="B16" i="6"/>
  <c r="C16" i="6"/>
  <c r="D16" i="6"/>
  <c r="E16" i="6"/>
  <c r="F16" i="6"/>
  <c r="H16" i="6"/>
  <c r="I16" i="6"/>
  <c r="J16" i="6"/>
  <c r="K16" i="6"/>
  <c r="L16" i="6"/>
  <c r="B17" i="6"/>
  <c r="C17" i="6"/>
  <c r="D17" i="6"/>
  <c r="E17" i="6"/>
  <c r="F17" i="6"/>
  <c r="H17" i="6"/>
  <c r="I17" i="6"/>
  <c r="J17" i="6"/>
  <c r="K17" i="6"/>
  <c r="L17" i="6"/>
  <c r="B18" i="6"/>
  <c r="C18" i="6"/>
  <c r="D18" i="6"/>
  <c r="E18" i="6"/>
  <c r="F18" i="6"/>
  <c r="H18" i="6"/>
  <c r="I18" i="6"/>
  <c r="J18" i="6"/>
  <c r="K18" i="6"/>
  <c r="L18" i="6"/>
  <c r="B19" i="6"/>
  <c r="C19" i="6"/>
  <c r="D19" i="6"/>
  <c r="E19" i="6"/>
  <c r="F19" i="6"/>
  <c r="H19" i="6"/>
  <c r="I19" i="6"/>
  <c r="J19" i="6"/>
  <c r="K19" i="6"/>
  <c r="L19" i="6"/>
  <c r="B20" i="6"/>
  <c r="C20" i="6"/>
  <c r="D20" i="6"/>
  <c r="E20" i="6"/>
  <c r="F20" i="6"/>
  <c r="H20" i="6"/>
  <c r="I20" i="6"/>
  <c r="J20" i="6"/>
  <c r="K20" i="6"/>
  <c r="L20" i="6"/>
  <c r="B21" i="6"/>
  <c r="C21" i="6"/>
  <c r="D21" i="6"/>
  <c r="E21" i="6"/>
  <c r="F21" i="6"/>
  <c r="H21" i="6"/>
  <c r="I21" i="6"/>
  <c r="J21" i="6"/>
  <c r="K21" i="6"/>
  <c r="L21" i="6"/>
  <c r="B22" i="6"/>
  <c r="C22" i="6"/>
  <c r="D22" i="6"/>
  <c r="E22" i="6"/>
  <c r="F22" i="6"/>
  <c r="H22" i="6"/>
  <c r="I22" i="6"/>
  <c r="J22" i="6"/>
  <c r="K22" i="6"/>
  <c r="L22" i="6"/>
  <c r="B23" i="6"/>
  <c r="C23" i="6"/>
  <c r="D23" i="6"/>
  <c r="E23" i="6"/>
  <c r="F23" i="6"/>
  <c r="H23" i="6"/>
  <c r="I23" i="6"/>
  <c r="J23" i="6"/>
  <c r="K23" i="6"/>
  <c r="L23" i="6"/>
  <c r="B24" i="6"/>
  <c r="C24" i="6"/>
  <c r="D24" i="6"/>
  <c r="E24" i="6"/>
  <c r="F24" i="6"/>
  <c r="H24" i="6"/>
  <c r="I24" i="6"/>
  <c r="J24" i="6"/>
  <c r="K24" i="6"/>
  <c r="L24" i="6"/>
  <c r="B25" i="6"/>
  <c r="C25" i="6"/>
  <c r="D25" i="6"/>
  <c r="E25" i="6"/>
  <c r="F25" i="6"/>
  <c r="H25" i="6"/>
  <c r="I25" i="6"/>
  <c r="J25" i="6"/>
  <c r="K25" i="6"/>
  <c r="L25" i="6"/>
  <c r="B26" i="6"/>
  <c r="C26" i="6"/>
  <c r="D26" i="6"/>
  <c r="E26" i="6"/>
  <c r="F26" i="6"/>
  <c r="H26" i="6"/>
  <c r="I26" i="6"/>
  <c r="J26" i="6"/>
  <c r="K26" i="6"/>
  <c r="L26" i="6"/>
  <c r="B27" i="6"/>
  <c r="C27" i="6"/>
  <c r="D27" i="6"/>
  <c r="E27" i="6"/>
  <c r="F27" i="6"/>
  <c r="H27" i="6"/>
  <c r="I27" i="6"/>
  <c r="J27" i="6"/>
  <c r="K27" i="6"/>
  <c r="L27" i="6"/>
  <c r="B28" i="6"/>
  <c r="C28" i="6"/>
  <c r="D28" i="6"/>
  <c r="E28" i="6"/>
  <c r="F28" i="6"/>
  <c r="H28" i="6"/>
  <c r="I28" i="6"/>
  <c r="J28" i="6"/>
  <c r="K28" i="6"/>
  <c r="L28" i="6"/>
  <c r="B29" i="6"/>
  <c r="C29" i="6"/>
  <c r="D29" i="6"/>
  <c r="E29" i="6"/>
  <c r="F29" i="6"/>
  <c r="H29" i="6"/>
  <c r="I29" i="6"/>
  <c r="J29" i="6"/>
  <c r="K29" i="6"/>
  <c r="L29" i="6"/>
  <c r="B30" i="6"/>
  <c r="C30" i="6"/>
  <c r="D30" i="6"/>
  <c r="E30" i="6"/>
  <c r="F30" i="6"/>
  <c r="H30" i="6"/>
  <c r="I30" i="6"/>
  <c r="J30" i="6"/>
  <c r="K30" i="6"/>
  <c r="L30" i="6"/>
  <c r="B31" i="6"/>
  <c r="C31" i="6"/>
  <c r="D31" i="6"/>
  <c r="E31" i="6"/>
  <c r="F31" i="6"/>
  <c r="H31" i="6"/>
  <c r="I31" i="6"/>
  <c r="J31" i="6"/>
  <c r="K31" i="6"/>
  <c r="L31" i="6"/>
  <c r="B32" i="6"/>
  <c r="C32" i="6"/>
  <c r="D32" i="6"/>
  <c r="E32" i="6"/>
  <c r="F32" i="6"/>
  <c r="H32" i="6"/>
  <c r="I32" i="6"/>
  <c r="J32" i="6"/>
  <c r="K32" i="6"/>
  <c r="L32" i="6"/>
  <c r="B33" i="6"/>
  <c r="C33" i="6"/>
  <c r="D33" i="6"/>
  <c r="E33" i="6"/>
  <c r="F33" i="6"/>
  <c r="H33" i="6"/>
  <c r="I33" i="6"/>
  <c r="J33" i="6"/>
  <c r="K33" i="6"/>
  <c r="L33" i="6"/>
  <c r="B34" i="6"/>
  <c r="C34" i="6"/>
  <c r="D34" i="6"/>
  <c r="E34" i="6"/>
  <c r="F34" i="6"/>
  <c r="H34" i="6"/>
  <c r="I34" i="6"/>
  <c r="J34" i="6"/>
  <c r="K34" i="6"/>
  <c r="L34" i="6"/>
  <c r="B35" i="6"/>
  <c r="C35" i="6"/>
  <c r="D35" i="6"/>
  <c r="E35" i="6"/>
  <c r="F35" i="6"/>
  <c r="H35" i="6"/>
  <c r="I35" i="6"/>
  <c r="J35" i="6"/>
  <c r="K35" i="6"/>
  <c r="L35" i="6"/>
  <c r="B36" i="6"/>
  <c r="C36" i="6"/>
  <c r="D36" i="6"/>
  <c r="E36" i="6"/>
  <c r="F36" i="6"/>
  <c r="H36" i="6"/>
  <c r="I36" i="6"/>
  <c r="J36" i="6"/>
  <c r="K36" i="6"/>
  <c r="L36" i="6"/>
  <c r="B37" i="6"/>
  <c r="C37" i="6"/>
  <c r="D37" i="6"/>
  <c r="E37" i="6"/>
  <c r="F37" i="6"/>
  <c r="H37" i="6"/>
  <c r="I37" i="6"/>
  <c r="J37" i="6"/>
  <c r="K37" i="6"/>
  <c r="L37" i="6"/>
  <c r="B38" i="6"/>
  <c r="C38" i="6"/>
  <c r="D38" i="6"/>
  <c r="E38" i="6"/>
  <c r="F38" i="6"/>
  <c r="H38" i="6"/>
  <c r="I38" i="6"/>
  <c r="J38" i="6"/>
  <c r="K38" i="6"/>
  <c r="L38" i="6"/>
  <c r="B39" i="6"/>
  <c r="C39" i="6"/>
  <c r="D39" i="6"/>
  <c r="E39" i="6"/>
  <c r="F39" i="6"/>
  <c r="H39" i="6"/>
  <c r="I39" i="6"/>
  <c r="J39" i="6"/>
  <c r="K39" i="6"/>
  <c r="L39" i="6"/>
  <c r="G9" i="5"/>
  <c r="A10" i="5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A31" i="5" s="1"/>
  <c r="A32" i="5" s="1"/>
  <c r="A33" i="5" s="1"/>
  <c r="A34" i="5" s="1"/>
  <c r="A35" i="5" s="1"/>
  <c r="A36" i="5" s="1"/>
  <c r="A37" i="5" s="1"/>
  <c r="A38" i="5" s="1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A44" i="5"/>
  <c r="A45" i="5" s="1"/>
  <c r="A46" i="5" s="1"/>
  <c r="G44" i="5"/>
  <c r="G45" i="5"/>
  <c r="G46" i="5"/>
  <c r="G47" i="5"/>
  <c r="G48" i="5"/>
  <c r="G49" i="5"/>
  <c r="G50" i="5"/>
  <c r="A51" i="5"/>
  <c r="G51" i="5"/>
  <c r="A52" i="5"/>
  <c r="A57" i="5" s="1"/>
  <c r="G52" i="5"/>
  <c r="G53" i="5"/>
  <c r="G54" i="5"/>
  <c r="G55" i="5"/>
  <c r="G56" i="5"/>
  <c r="G57" i="5"/>
  <c r="G58" i="5"/>
  <c r="G63" i="5"/>
  <c r="A64" i="5"/>
  <c r="G64" i="5"/>
  <c r="A65" i="5"/>
  <c r="A66" i="5" s="1"/>
  <c r="A67" i="5" s="1"/>
  <c r="A68" i="5" s="1"/>
  <c r="G65" i="5"/>
  <c r="G66" i="5"/>
  <c r="G67" i="5"/>
  <c r="G68" i="5"/>
  <c r="A74" i="5"/>
  <c r="G74" i="5"/>
  <c r="G75" i="5"/>
  <c r="A76" i="5"/>
  <c r="A77" i="5" s="1"/>
  <c r="A78" i="5" s="1"/>
  <c r="A79" i="5" s="1"/>
  <c r="A80" i="5" s="1"/>
  <c r="A81" i="5" s="1"/>
  <c r="A82" i="5" s="1"/>
  <c r="A83" i="5" s="1"/>
  <c r="A84" i="5" s="1"/>
  <c r="A85" i="5" s="1"/>
  <c r="A86" i="5" s="1"/>
  <c r="A87" i="5" s="1"/>
  <c r="A88" i="5" s="1"/>
  <c r="A89" i="5" s="1"/>
  <c r="A90" i="5" s="1"/>
  <c r="A91" i="5" s="1"/>
  <c r="A92" i="5" s="1"/>
  <c r="A93" i="5" s="1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9" i="5"/>
  <c r="G100" i="5"/>
  <c r="G101" i="5"/>
  <c r="A102" i="5"/>
  <c r="A103" i="5" s="1"/>
  <c r="A104" i="5" s="1"/>
  <c r="A105" i="5" s="1"/>
  <c r="A106" i="5" s="1"/>
  <c r="A107" i="5" s="1"/>
  <c r="A108" i="5" s="1"/>
  <c r="A109" i="5" s="1"/>
  <c r="A110" i="5" s="1"/>
  <c r="A111" i="5" s="1"/>
  <c r="A112" i="5" s="1"/>
  <c r="A113" i="5" s="1"/>
  <c r="A114" i="5" s="1"/>
  <c r="A115" i="5" s="1"/>
  <c r="A116" i="5" s="1"/>
  <c r="A117" i="5" s="1"/>
  <c r="A118" i="5" s="1"/>
  <c r="A119" i="5" s="1"/>
  <c r="A120" i="5" s="1"/>
  <c r="A121" i="5" s="1"/>
  <c r="A122" i="5" s="1"/>
  <c r="A123" i="5" s="1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A129" i="5"/>
  <c r="A130" i="5" s="1"/>
  <c r="A131" i="5" s="1"/>
  <c r="A132" i="5" s="1"/>
  <c r="A133" i="5" s="1"/>
  <c r="A134" i="5" s="1"/>
  <c r="A135" i="5" s="1"/>
  <c r="A136" i="5" s="1"/>
  <c r="A137" i="5" s="1"/>
  <c r="A138" i="5" s="1"/>
  <c r="A139" i="5" s="1"/>
  <c r="A140" i="5" s="1"/>
  <c r="A141" i="5" s="1"/>
  <c r="A142" i="5" s="1"/>
  <c r="A143" i="5" s="1"/>
  <c r="A144" i="5" s="1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50" i="5"/>
  <c r="G152" i="5" s="1"/>
  <c r="A155" i="5"/>
  <c r="A156" i="5" s="1"/>
  <c r="G155" i="5"/>
  <c r="G156" i="5"/>
  <c r="A157" i="5"/>
  <c r="A158" i="5" s="1"/>
  <c r="A159" i="5" s="1"/>
  <c r="A160" i="5" s="1"/>
  <c r="A161" i="5" s="1"/>
  <c r="A162" i="5" s="1"/>
  <c r="A163" i="5" s="1"/>
  <c r="A164" i="5" s="1"/>
  <c r="G157" i="5"/>
  <c r="G158" i="5"/>
  <c r="G159" i="5"/>
  <c r="G160" i="5"/>
  <c r="G161" i="5"/>
  <c r="G162" i="5"/>
  <c r="G163" i="5"/>
  <c r="G164" i="5"/>
  <c r="A170" i="5"/>
  <c r="A171" i="5" s="1"/>
  <c r="A172" i="5" s="1"/>
  <c r="A173" i="5" s="1"/>
  <c r="A174" i="5" s="1"/>
  <c r="A175" i="5" s="1"/>
  <c r="A176" i="5" s="1"/>
  <c r="A177" i="5" s="1"/>
  <c r="A178" i="5" s="1"/>
  <c r="A179" i="5" s="1"/>
  <c r="A180" i="5" s="1"/>
  <c r="A181" i="5" s="1"/>
  <c r="A182" i="5" s="1"/>
  <c r="A183" i="5" s="1"/>
  <c r="A184" i="5" s="1"/>
  <c r="A185" i="5" s="1"/>
  <c r="A186" i="5" s="1"/>
  <c r="A187" i="5" s="1"/>
  <c r="A188" i="5" s="1"/>
  <c r="A189" i="5" s="1"/>
  <c r="A190" i="5" s="1"/>
  <c r="A191" i="5" s="1"/>
  <c r="A192" i="5" s="1"/>
  <c r="A193" i="5" s="1"/>
  <c r="A194" i="5" s="1"/>
  <c r="A195" i="5" s="1"/>
  <c r="A196" i="5" s="1"/>
  <c r="A197" i="5" s="1"/>
  <c r="A198" i="5" s="1"/>
  <c r="A199" i="5" s="1"/>
  <c r="A200" i="5" s="1"/>
  <c r="A201" i="5" s="1"/>
  <c r="A202" i="5" s="1"/>
  <c r="A203" i="5" s="1"/>
  <c r="A204" i="5" s="1"/>
  <c r="A205" i="5" s="1"/>
  <c r="A206" i="5" s="1"/>
  <c r="A207" i="5" s="1"/>
  <c r="A208" i="5" s="1"/>
  <c r="A209" i="5" s="1"/>
  <c r="A210" i="5" s="1"/>
  <c r="A211" i="5" s="1"/>
  <c r="A212" i="5" s="1"/>
  <c r="A213" i="5" s="1"/>
  <c r="A214" i="5" s="1"/>
  <c r="A215" i="5" s="1"/>
  <c r="A216" i="5" s="1"/>
  <c r="A217" i="5" s="1"/>
  <c r="A218" i="5" s="1"/>
  <c r="A219" i="5" s="1"/>
  <c r="A220" i="5" s="1"/>
  <c r="A221" i="5" s="1"/>
  <c r="A222" i="5" s="1"/>
  <c r="A223" i="5" s="1"/>
  <c r="A224" i="5" s="1"/>
  <c r="A225" i="5" s="1"/>
  <c r="A226" i="5" s="1"/>
  <c r="A227" i="5" s="1"/>
  <c r="A228" i="5" s="1"/>
  <c r="A229" i="5" s="1"/>
  <c r="A230" i="5" s="1"/>
  <c r="A231" i="5" s="1"/>
  <c r="A232" i="5" s="1"/>
  <c r="A233" i="5" s="1"/>
  <c r="A234" i="5" s="1"/>
  <c r="A235" i="5" s="1"/>
  <c r="A236" i="5" s="1"/>
  <c r="A237" i="5" s="1"/>
  <c r="A238" i="5" s="1"/>
  <c r="A239" i="5" s="1"/>
  <c r="A240" i="5" s="1"/>
  <c r="A241" i="5" s="1"/>
  <c r="G170" i="5"/>
  <c r="G171" i="5"/>
  <c r="G172" i="5"/>
  <c r="G173" i="5"/>
  <c r="G174" i="5"/>
  <c r="G175" i="5"/>
  <c r="G176" i="5"/>
  <c r="G177" i="5"/>
  <c r="G178" i="5"/>
  <c r="G179" i="5"/>
  <c r="G180" i="5"/>
  <c r="G181" i="5"/>
  <c r="G182" i="5"/>
  <c r="G183" i="5"/>
  <c r="G184" i="5"/>
  <c r="G185" i="5"/>
  <c r="G186" i="5"/>
  <c r="G187" i="5"/>
  <c r="G188" i="5"/>
  <c r="G189" i="5"/>
  <c r="G190" i="5"/>
  <c r="G191" i="5"/>
  <c r="G192" i="5"/>
  <c r="G193" i="5"/>
  <c r="G194" i="5"/>
  <c r="G195" i="5"/>
  <c r="G196" i="5"/>
  <c r="G197" i="5"/>
  <c r="G198" i="5"/>
  <c r="G199" i="5"/>
  <c r="G200" i="5"/>
  <c r="G201" i="5"/>
  <c r="G202" i="5"/>
  <c r="G203" i="5"/>
  <c r="G204" i="5"/>
  <c r="G205" i="5"/>
  <c r="G206" i="5"/>
  <c r="G207" i="5"/>
  <c r="G208" i="5"/>
  <c r="G209" i="5"/>
  <c r="G210" i="5"/>
  <c r="G211" i="5"/>
  <c r="G212" i="5"/>
  <c r="G213" i="5"/>
  <c r="G214" i="5"/>
  <c r="G215" i="5"/>
  <c r="G216" i="5"/>
  <c r="G217" i="5"/>
  <c r="G218" i="5"/>
  <c r="G219" i="5"/>
  <c r="G220" i="5"/>
  <c r="G221" i="5"/>
  <c r="G222" i="5"/>
  <c r="G223" i="5"/>
  <c r="G224" i="5"/>
  <c r="G225" i="5"/>
  <c r="G226" i="5"/>
  <c r="G227" i="5"/>
  <c r="G228" i="5"/>
  <c r="G229" i="5"/>
  <c r="G230" i="5"/>
  <c r="G231" i="5"/>
  <c r="G232" i="5"/>
  <c r="G233" i="5"/>
  <c r="G234" i="5"/>
  <c r="G235" i="5"/>
  <c r="G236" i="5"/>
  <c r="G237" i="5"/>
  <c r="G238" i="5"/>
  <c r="G239" i="5"/>
  <c r="G240" i="5"/>
  <c r="G241" i="5"/>
  <c r="G249" i="5"/>
  <c r="A10" i="3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7" i="3" s="1"/>
  <c r="A38" i="3" s="1"/>
  <c r="A39" i="3" s="1"/>
  <c r="A40" i="3" s="1"/>
  <c r="A41" i="3" s="1"/>
  <c r="A42" i="3" s="1"/>
  <c r="A43" i="3" s="1"/>
  <c r="A44" i="3" s="1"/>
  <c r="A45" i="3" s="1"/>
  <c r="A46" i="3" s="1"/>
  <c r="A47" i="3" s="1"/>
  <c r="A48" i="3" s="1"/>
  <c r="A49" i="3" s="1"/>
  <c r="A50" i="3" s="1"/>
  <c r="A51" i="3" s="1"/>
  <c r="A52" i="3" s="1"/>
  <c r="A53" i="3" s="1"/>
  <c r="A54" i="3" s="1"/>
  <c r="A55" i="3" s="1"/>
  <c r="A56" i="3" s="1"/>
  <c r="A57" i="3" s="1"/>
  <c r="A58" i="3" s="1"/>
  <c r="A59" i="3" s="1"/>
  <c r="A60" i="3" s="1"/>
  <c r="A61" i="3" s="1"/>
  <c r="A62" i="3" s="1"/>
  <c r="A63" i="3" s="1"/>
  <c r="A64" i="3" s="1"/>
  <c r="A65" i="3" s="1"/>
  <c r="A66" i="3" s="1"/>
  <c r="A67" i="3" s="1"/>
  <c r="C40" i="3"/>
  <c r="C41" i="3" s="1"/>
  <c r="C42" i="3" s="1"/>
  <c r="C43" i="3" s="1"/>
  <c r="C44" i="3" s="1"/>
  <c r="C45" i="3" s="1"/>
  <c r="C46" i="3" s="1"/>
  <c r="C47" i="3" s="1"/>
  <c r="C48" i="3" s="1"/>
  <c r="C49" i="3" s="1"/>
  <c r="C50" i="3" s="1"/>
  <c r="C51" i="3" s="1"/>
  <c r="C52" i="3" s="1"/>
  <c r="C53" i="3" s="1"/>
  <c r="C54" i="3" s="1"/>
  <c r="C55" i="3" s="1"/>
  <c r="C56" i="3" s="1"/>
  <c r="C57" i="3" s="1"/>
  <c r="C58" i="3" s="1"/>
  <c r="C59" i="3" s="1"/>
  <c r="C60" i="3" s="1"/>
  <c r="C61" i="3" s="1"/>
  <c r="C62" i="3" s="1"/>
  <c r="C63" i="3" s="1"/>
  <c r="C64" i="3" s="1"/>
  <c r="C65" i="3" s="1"/>
  <c r="C66" i="3" s="1"/>
  <c r="C67" i="3" s="1"/>
  <c r="G9" i="2"/>
  <c r="G9" i="6" s="1"/>
  <c r="A10" i="2"/>
  <c r="G10" i="2"/>
  <c r="A11" i="2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R10" i="2" s="1"/>
  <c r="G34" i="2"/>
  <c r="R12" i="2" s="1"/>
  <c r="G35" i="2"/>
  <c r="G36" i="2"/>
  <c r="G37" i="2"/>
  <c r="R11" i="2" s="1"/>
  <c r="G38" i="2"/>
  <c r="P12" i="2" s="1"/>
  <c r="S38" i="2"/>
  <c r="S39" i="2"/>
  <c r="S40" i="2"/>
  <c r="S41" i="2"/>
  <c r="A44" i="2"/>
  <c r="A45" i="2" s="1"/>
  <c r="A46" i="2" s="1"/>
  <c r="G44" i="2"/>
  <c r="G45" i="2"/>
  <c r="G46" i="2"/>
  <c r="G47" i="2"/>
  <c r="G48" i="2"/>
  <c r="G49" i="2"/>
  <c r="G50" i="2"/>
  <c r="A51" i="2"/>
  <c r="A52" i="2" s="1"/>
  <c r="A57" i="2" s="1"/>
  <c r="G51" i="2"/>
  <c r="G52" i="2"/>
  <c r="G53" i="2"/>
  <c r="G54" i="2"/>
  <c r="G55" i="2"/>
  <c r="G56" i="2"/>
  <c r="G57" i="2"/>
  <c r="G58" i="2"/>
  <c r="G63" i="2"/>
  <c r="A64" i="2"/>
  <c r="A65" i="2" s="1"/>
  <c r="A66" i="2" s="1"/>
  <c r="A67" i="2" s="1"/>
  <c r="A68" i="2" s="1"/>
  <c r="G64" i="2"/>
  <c r="G65" i="2"/>
  <c r="G66" i="2"/>
  <c r="G67" i="2"/>
  <c r="G68" i="2"/>
  <c r="A74" i="2"/>
  <c r="G74" i="2"/>
  <c r="G9" i="7" s="1"/>
  <c r="G75" i="2"/>
  <c r="G10" i="7" s="1"/>
  <c r="A76" i="2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G76" i="2"/>
  <c r="G11" i="7" s="1"/>
  <c r="G77" i="2"/>
  <c r="G12" i="7" s="1"/>
  <c r="G78" i="2"/>
  <c r="G13" i="7" s="1"/>
  <c r="G79" i="2"/>
  <c r="G14" i="7" s="1"/>
  <c r="G80" i="2"/>
  <c r="G15" i="7" s="1"/>
  <c r="G81" i="2"/>
  <c r="G16" i="7" s="1"/>
  <c r="G82" i="2"/>
  <c r="G17" i="7" s="1"/>
  <c r="G83" i="2"/>
  <c r="G18" i="7" s="1"/>
  <c r="G84" i="2"/>
  <c r="G19" i="7" s="1"/>
  <c r="G85" i="2"/>
  <c r="G20" i="7" s="1"/>
  <c r="G86" i="2"/>
  <c r="G21" i="7" s="1"/>
  <c r="G87" i="2"/>
  <c r="G22" i="7" s="1"/>
  <c r="G88" i="2"/>
  <c r="G23" i="7" s="1"/>
  <c r="G89" i="2"/>
  <c r="G24" i="7" s="1"/>
  <c r="G90" i="2"/>
  <c r="G25" i="7" s="1"/>
  <c r="G91" i="2"/>
  <c r="G26" i="7" s="1"/>
  <c r="G92" i="2"/>
  <c r="G27" i="7" s="1"/>
  <c r="G98" i="2"/>
  <c r="G9" i="8" s="1"/>
  <c r="G99" i="2"/>
  <c r="G10" i="8" s="1"/>
  <c r="G100" i="2"/>
  <c r="G11" i="8" s="1"/>
  <c r="A101" i="2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G101" i="2"/>
  <c r="G12" i="8" s="1"/>
  <c r="G102" i="2"/>
  <c r="G13" i="8" s="1"/>
  <c r="G103" i="2"/>
  <c r="G14" i="8" s="1"/>
  <c r="G104" i="2"/>
  <c r="G15" i="8" s="1"/>
  <c r="G105" i="2"/>
  <c r="G16" i="8" s="1"/>
  <c r="G106" i="2"/>
  <c r="G17" i="8" s="1"/>
  <c r="G107" i="2"/>
  <c r="G18" i="8" s="1"/>
  <c r="G108" i="2"/>
  <c r="G19" i="8" s="1"/>
  <c r="G109" i="2"/>
  <c r="G20" i="8" s="1"/>
  <c r="G110" i="2"/>
  <c r="G21" i="8" s="1"/>
  <c r="G111" i="2"/>
  <c r="G22" i="8" s="1"/>
  <c r="G112" i="2"/>
  <c r="G23" i="8" s="1"/>
  <c r="G113" i="2"/>
  <c r="G24" i="8" s="1"/>
  <c r="G114" i="2"/>
  <c r="G25" i="8" s="1"/>
  <c r="G115" i="2"/>
  <c r="G26" i="8" s="1"/>
  <c r="G116" i="2"/>
  <c r="G27" i="8" s="1"/>
  <c r="G117" i="2"/>
  <c r="G28" i="8" s="1"/>
  <c r="G118" i="2"/>
  <c r="G29" i="8" s="1"/>
  <c r="G119" i="2"/>
  <c r="G30" i="8" s="1"/>
  <c r="G120" i="2"/>
  <c r="G31" i="8" s="1"/>
  <c r="G121" i="2"/>
  <c r="G32" i="8" s="1"/>
  <c r="G122" i="2"/>
  <c r="G33" i="8" s="1"/>
  <c r="A128" i="2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G128" i="2"/>
  <c r="G9" i="9" s="1"/>
  <c r="G129" i="2"/>
  <c r="G10" i="9" s="1"/>
  <c r="G130" i="2"/>
  <c r="G11" i="9" s="1"/>
  <c r="G131" i="2"/>
  <c r="G12" i="9" s="1"/>
  <c r="G132" i="2"/>
  <c r="G13" i="9" s="1"/>
  <c r="G133" i="2"/>
  <c r="G14" i="9" s="1"/>
  <c r="G134" i="2"/>
  <c r="G15" i="9" s="1"/>
  <c r="G135" i="2"/>
  <c r="G16" i="9" s="1"/>
  <c r="G136" i="2"/>
  <c r="G17" i="9" s="1"/>
  <c r="G137" i="2"/>
  <c r="G18" i="9" s="1"/>
  <c r="G138" i="2"/>
  <c r="G19" i="9" s="1"/>
  <c r="G139" i="2"/>
  <c r="G20" i="9" s="1"/>
  <c r="G140" i="2"/>
  <c r="G21" i="9" s="1"/>
  <c r="G141" i="2"/>
  <c r="G22" i="9" s="1"/>
  <c r="G142" i="2"/>
  <c r="G23" i="9" s="1"/>
  <c r="G148" i="2"/>
  <c r="G150" i="2" s="1"/>
  <c r="G153" i="2"/>
  <c r="G10" i="10" s="1"/>
  <c r="A154" i="2"/>
  <c r="A155" i="2" s="1"/>
  <c r="A156" i="2" s="1"/>
  <c r="A157" i="2" s="1"/>
  <c r="A158" i="2" s="1"/>
  <c r="A159" i="2" s="1"/>
  <c r="A160" i="2" s="1"/>
  <c r="A161" i="2" s="1"/>
  <c r="G154" i="2"/>
  <c r="G11" i="10" s="1"/>
  <c r="G155" i="2"/>
  <c r="G12" i="10" s="1"/>
  <c r="G156" i="2"/>
  <c r="G13" i="10" s="1"/>
  <c r="G157" i="2"/>
  <c r="G14" i="10" s="1"/>
  <c r="G158" i="2"/>
  <c r="G15" i="10" s="1"/>
  <c r="G159" i="2"/>
  <c r="G16" i="10" s="1"/>
  <c r="G160" i="2"/>
  <c r="G17" i="10" s="1"/>
  <c r="G161" i="2"/>
  <c r="G18" i="10" s="1"/>
  <c r="A167" i="2"/>
  <c r="A168" i="2" s="1"/>
  <c r="A169" i="2" s="1"/>
  <c r="A170" i="2" s="1"/>
  <c r="A171" i="2" s="1"/>
  <c r="A172" i="2" s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A184" i="2" s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200" i="2" s="1"/>
  <c r="A201" i="2" s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G167" i="2"/>
  <c r="G168" i="2"/>
  <c r="G10" i="11" s="1"/>
  <c r="G169" i="2"/>
  <c r="G11" i="11" s="1"/>
  <c r="G170" i="2"/>
  <c r="G12" i="11" s="1"/>
  <c r="G171" i="2"/>
  <c r="G13" i="11" s="1"/>
  <c r="G172" i="2"/>
  <c r="G14" i="11" s="1"/>
  <c r="G173" i="2"/>
  <c r="G15" i="11" s="1"/>
  <c r="G174" i="2"/>
  <c r="G16" i="11" s="1"/>
  <c r="G175" i="2"/>
  <c r="G17" i="11" s="1"/>
  <c r="G176" i="2"/>
  <c r="G18" i="11" s="1"/>
  <c r="G177" i="2"/>
  <c r="G19" i="11" s="1"/>
  <c r="G178" i="2"/>
  <c r="G20" i="11" s="1"/>
  <c r="G179" i="2"/>
  <c r="G21" i="11" s="1"/>
  <c r="G180" i="2"/>
  <c r="G22" i="11" s="1"/>
  <c r="G181" i="2"/>
  <c r="G23" i="11" s="1"/>
  <c r="G182" i="2"/>
  <c r="G24" i="11" s="1"/>
  <c r="G183" i="2"/>
  <c r="G184" i="2"/>
  <c r="G26" i="11" s="1"/>
  <c r="G185" i="2"/>
  <c r="G27" i="11" s="1"/>
  <c r="G186" i="2"/>
  <c r="G28" i="11" s="1"/>
  <c r="G187" i="2"/>
  <c r="G29" i="11" s="1"/>
  <c r="G188" i="2"/>
  <c r="G30" i="11" s="1"/>
  <c r="G189" i="2"/>
  <c r="G31" i="11" s="1"/>
  <c r="G190" i="2"/>
  <c r="G32" i="11" s="1"/>
  <c r="G191" i="2"/>
  <c r="G33" i="11" s="1"/>
  <c r="G192" i="2"/>
  <c r="G34" i="11" s="1"/>
  <c r="G193" i="2"/>
  <c r="G35" i="11" s="1"/>
  <c r="G194" i="2"/>
  <c r="G36" i="11" s="1"/>
  <c r="G195" i="2"/>
  <c r="G37" i="11" s="1"/>
  <c r="G196" i="2"/>
  <c r="G38" i="11" s="1"/>
  <c r="G197" i="2"/>
  <c r="G39" i="11" s="1"/>
  <c r="G198" i="2"/>
  <c r="G40" i="11" s="1"/>
  <c r="G199" i="2"/>
  <c r="G41" i="11" s="1"/>
  <c r="G200" i="2"/>
  <c r="G42" i="11" s="1"/>
  <c r="G201" i="2"/>
  <c r="G43" i="11" s="1"/>
  <c r="G202" i="2"/>
  <c r="G44" i="11" s="1"/>
  <c r="G203" i="2"/>
  <c r="G45" i="11" s="1"/>
  <c r="G204" i="2"/>
  <c r="G46" i="11" s="1"/>
  <c r="G205" i="2"/>
  <c r="G47" i="11" s="1"/>
  <c r="G206" i="2"/>
  <c r="G48" i="11" s="1"/>
  <c r="G207" i="2"/>
  <c r="G49" i="11" s="1"/>
  <c r="G208" i="2"/>
  <c r="G50" i="11" s="1"/>
  <c r="G209" i="2"/>
  <c r="G9" i="12" s="1"/>
  <c r="G210" i="2"/>
  <c r="G10" i="12" s="1"/>
  <c r="G211" i="2"/>
  <c r="G11" i="12" s="1"/>
  <c r="G212" i="2"/>
  <c r="G12" i="12" s="1"/>
  <c r="G213" i="2"/>
  <c r="G13" i="12" s="1"/>
  <c r="G214" i="2"/>
  <c r="G14" i="12" s="1"/>
  <c r="G215" i="2"/>
  <c r="G15" i="12" s="1"/>
  <c r="G216" i="2"/>
  <c r="G16" i="12" s="1"/>
  <c r="G217" i="2"/>
  <c r="G17" i="12" s="1"/>
  <c r="G218" i="2"/>
  <c r="G18" i="12" s="1"/>
  <c r="G219" i="2"/>
  <c r="G19" i="12" s="1"/>
  <c r="G220" i="2"/>
  <c r="G20" i="12" s="1"/>
  <c r="G221" i="2"/>
  <c r="G21" i="12" s="1"/>
  <c r="G222" i="2"/>
  <c r="G22" i="12" s="1"/>
  <c r="G223" i="2"/>
  <c r="G23" i="12" s="1"/>
  <c r="G224" i="2"/>
  <c r="G24" i="12" s="1"/>
  <c r="G225" i="2"/>
  <c r="G25" i="12" s="1"/>
  <c r="G226" i="2"/>
  <c r="G26" i="12" s="1"/>
  <c r="G227" i="2"/>
  <c r="G27" i="12" s="1"/>
  <c r="G228" i="2"/>
  <c r="G28" i="12" s="1"/>
  <c r="G229" i="2"/>
  <c r="G29" i="12" s="1"/>
  <c r="G230" i="2"/>
  <c r="G30" i="12" s="1"/>
  <c r="G231" i="2"/>
  <c r="G31" i="12" s="1"/>
  <c r="G232" i="2"/>
  <c r="G32" i="12" s="1"/>
  <c r="G233" i="2"/>
  <c r="G33" i="12" s="1"/>
  <c r="G234" i="2"/>
  <c r="G34" i="12" s="1"/>
  <c r="G235" i="2"/>
  <c r="G35" i="12" s="1"/>
  <c r="G236" i="2"/>
  <c r="G36" i="12" s="1"/>
  <c r="G237" i="2"/>
  <c r="G37" i="12" s="1"/>
  <c r="G238" i="2"/>
  <c r="G38" i="12" s="1"/>
  <c r="G239" i="2"/>
  <c r="G39" i="12" s="1"/>
  <c r="G246" i="2"/>
  <c r="A247" i="2"/>
  <c r="A248" i="2" s="1"/>
  <c r="A249" i="2" s="1"/>
  <c r="A250" i="2" s="1"/>
  <c r="A251" i="2" s="1"/>
  <c r="G247" i="2"/>
  <c r="G249" i="2"/>
  <c r="A13" i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F52" i="1"/>
  <c r="A53" i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A88" i="1"/>
  <c r="F88" i="1"/>
  <c r="F89" i="1"/>
  <c r="A90" i="1"/>
  <c r="F90" i="1"/>
  <c r="A91" i="1"/>
  <c r="A92" i="1" s="1"/>
  <c r="A93" i="1" s="1"/>
  <c r="F91" i="1"/>
  <c r="F92" i="1"/>
  <c r="F93" i="1"/>
  <c r="F99" i="1"/>
  <c r="A100" i="1"/>
  <c r="F100" i="1"/>
  <c r="A101" i="1"/>
  <c r="A102" i="1" s="1"/>
  <c r="A103" i="1" s="1"/>
  <c r="A104" i="1" s="1"/>
  <c r="A105" i="1" s="1"/>
  <c r="A106" i="1" s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23" i="1"/>
  <c r="F124" i="1"/>
  <c r="F125" i="1"/>
  <c r="A126" i="1"/>
  <c r="F126" i="1"/>
  <c r="A127" i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A153" i="1"/>
  <c r="F153" i="1"/>
  <c r="A154" i="1"/>
  <c r="A155" i="1" s="1"/>
  <c r="A156" i="1" s="1"/>
  <c r="A157" i="1" s="1"/>
  <c r="A158" i="1" s="1"/>
  <c r="A159" i="1" s="1"/>
  <c r="A160" i="1" s="1"/>
  <c r="A161" i="1" s="1"/>
  <c r="A162" i="1" s="1"/>
  <c r="F154" i="1"/>
  <c r="F155" i="1"/>
  <c r="F156" i="1"/>
  <c r="F157" i="1"/>
  <c r="F158" i="1"/>
  <c r="F159" i="1"/>
  <c r="F160" i="1"/>
  <c r="F161" i="1"/>
  <c r="F162" i="1"/>
  <c r="F163" i="1"/>
  <c r="A164" i="1"/>
  <c r="A165" i="1" s="1"/>
  <c r="A166" i="1" s="1"/>
  <c r="A167" i="1" s="1"/>
  <c r="F164" i="1"/>
  <c r="F165" i="1"/>
  <c r="F166" i="1"/>
  <c r="F167" i="1"/>
  <c r="F172" i="1"/>
  <c r="F174" i="1" s="1"/>
  <c r="A177" i="1"/>
  <c r="A178" i="1" s="1"/>
  <c r="A179" i="1" s="1"/>
  <c r="A180" i="1" s="1"/>
  <c r="A181" i="1" s="1"/>
  <c r="A182" i="1" s="1"/>
  <c r="A183" i="1" s="1"/>
  <c r="A184" i="1" s="1"/>
  <c r="A185" i="1" s="1"/>
  <c r="F177" i="1"/>
  <c r="F178" i="1"/>
  <c r="F179" i="1"/>
  <c r="F180" i="1"/>
  <c r="F181" i="1"/>
  <c r="F182" i="1"/>
  <c r="F183" i="1"/>
  <c r="F184" i="1"/>
  <c r="F185" i="1"/>
  <c r="F186" i="1"/>
  <c r="A187" i="1"/>
  <c r="F187" i="1"/>
  <c r="A193" i="1"/>
  <c r="F193" i="1"/>
  <c r="A194" i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A254" i="1"/>
  <c r="F254" i="1"/>
  <c r="A255" i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F255" i="1"/>
  <c r="F256" i="1"/>
  <c r="F257" i="1"/>
  <c r="F258" i="1"/>
  <c r="F259" i="1"/>
  <c r="F260" i="1"/>
  <c r="F261" i="1"/>
  <c r="F262" i="1"/>
  <c r="F263" i="1"/>
  <c r="F264" i="1"/>
  <c r="F265" i="1"/>
  <c r="F273" i="1"/>
  <c r="F276" i="1"/>
  <c r="F277" i="1"/>
  <c r="G147" i="5" l="1"/>
  <c r="A107" i="1"/>
  <c r="A108" i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G60" i="2"/>
  <c r="G71" i="2"/>
  <c r="P43" i="2"/>
  <c r="S43" i="2" s="1"/>
  <c r="G125" i="2"/>
  <c r="G95" i="2"/>
  <c r="G30" i="7"/>
  <c r="P11" i="2"/>
  <c r="G38" i="6"/>
  <c r="G36" i="6"/>
  <c r="G34" i="6"/>
  <c r="G32" i="6"/>
  <c r="G30" i="6"/>
  <c r="G28" i="6"/>
  <c r="G26" i="6"/>
  <c r="G24" i="6"/>
  <c r="G22" i="6"/>
  <c r="G20" i="6"/>
  <c r="G18" i="6"/>
  <c r="G16" i="6"/>
  <c r="G14" i="6"/>
  <c r="G25" i="11"/>
  <c r="P44" i="2"/>
  <c r="S44" i="2" s="1"/>
  <c r="F190" i="1"/>
  <c r="F169" i="1"/>
  <c r="F120" i="1"/>
  <c r="F85" i="1"/>
  <c r="S11" i="2"/>
  <c r="G41" i="2"/>
  <c r="G9" i="11"/>
  <c r="G241" i="2"/>
  <c r="P9" i="2"/>
  <c r="G244" i="5"/>
  <c r="F268" i="1"/>
  <c r="F150" i="1"/>
  <c r="F96" i="1"/>
  <c r="P24" i="2"/>
  <c r="S24" i="2" s="1"/>
  <c r="P23" i="2"/>
  <c r="S23" i="2" s="1"/>
  <c r="R22" i="2"/>
  <c r="P15" i="2"/>
  <c r="R14" i="2"/>
  <c r="G39" i="6"/>
  <c r="G37" i="6"/>
  <c r="G35" i="6"/>
  <c r="G33" i="6"/>
  <c r="G31" i="6"/>
  <c r="G29" i="6"/>
  <c r="G27" i="6"/>
  <c r="G25" i="6"/>
  <c r="G23" i="6"/>
  <c r="G21" i="6"/>
  <c r="G19" i="6"/>
  <c r="G17" i="6"/>
  <c r="G15" i="6"/>
  <c r="G13" i="6"/>
  <c r="G11" i="6"/>
  <c r="G36" i="8"/>
  <c r="G164" i="2"/>
  <c r="G145" i="2"/>
  <c r="P53" i="2"/>
  <c r="S53" i="2" s="1"/>
  <c r="P49" i="2"/>
  <c r="S49" i="2" s="1"/>
  <c r="P47" i="2"/>
  <c r="S47" i="2" s="1"/>
  <c r="S12" i="2"/>
  <c r="P34" i="2"/>
  <c r="S34" i="2" s="1"/>
  <c r="P33" i="2"/>
  <c r="S33" i="2" s="1"/>
  <c r="P32" i="2"/>
  <c r="S32" i="2" s="1"/>
  <c r="P31" i="2"/>
  <c r="S31" i="2" s="1"/>
  <c r="P30" i="2"/>
  <c r="S30" i="2" s="1"/>
  <c r="P29" i="2"/>
  <c r="S29" i="2" s="1"/>
  <c r="P28" i="2"/>
  <c r="S28" i="2" s="1"/>
  <c r="P27" i="2"/>
  <c r="S27" i="2" s="1"/>
  <c r="P26" i="2"/>
  <c r="S26" i="2" s="1"/>
  <c r="P22" i="2"/>
  <c r="P21" i="2"/>
  <c r="S21" i="2" s="1"/>
  <c r="P20" i="2"/>
  <c r="S20" i="2" s="1"/>
  <c r="R19" i="2"/>
  <c r="P17" i="2"/>
  <c r="S17" i="2" s="1"/>
  <c r="P16" i="2"/>
  <c r="S16" i="2" s="1"/>
  <c r="R15" i="2"/>
  <c r="S15" i="2" s="1"/>
  <c r="P14" i="2"/>
  <c r="S14" i="2" s="1"/>
  <c r="G126" i="5"/>
  <c r="G71" i="5"/>
  <c r="G41" i="5"/>
  <c r="G21" i="10"/>
  <c r="G26" i="9"/>
  <c r="P52" i="2"/>
  <c r="S52" i="2" s="1"/>
  <c r="P51" i="2"/>
  <c r="S51" i="2" s="1"/>
  <c r="P50" i="2"/>
  <c r="S50" i="2" s="1"/>
  <c r="P48" i="2"/>
  <c r="S48" i="2" s="1"/>
  <c r="P46" i="2"/>
  <c r="S46" i="2" s="1"/>
  <c r="P45" i="2"/>
  <c r="S45" i="2" s="1"/>
  <c r="P37" i="2"/>
  <c r="S37" i="2" s="1"/>
  <c r="T41" i="2" s="1"/>
  <c r="P10" i="2"/>
  <c r="S10" i="2" s="1"/>
  <c r="P19" i="2"/>
  <c r="S19" i="2" s="1"/>
  <c r="R9" i="2"/>
  <c r="S9" i="2" s="1"/>
  <c r="G167" i="5"/>
  <c r="G96" i="5"/>
  <c r="G60" i="5"/>
  <c r="T12" i="2" l="1"/>
  <c r="F270" i="1"/>
  <c r="S22" i="2"/>
  <c r="T24" i="2" s="1"/>
  <c r="G42" i="6"/>
  <c r="T53" i="2"/>
  <c r="G243" i="2"/>
  <c r="T17" i="2"/>
  <c r="T34" i="2"/>
  <c r="G246" i="5"/>
</calcChain>
</file>

<file path=xl/comments1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6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7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8.xml><?xml version="1.0" encoding="utf-8"?>
<comments xmlns="http://schemas.openxmlformats.org/spreadsheetml/2006/main">
  <authors>
    <author>ptrujillo</author>
  </authors>
  <commentList>
    <comment ref="G12" authorId="0" shapeId="0">
      <text>
        <r>
          <rPr>
            <b/>
            <sz val="8"/>
            <color indexed="81"/>
            <rFont val="Tahoma"/>
            <family val="2"/>
          </rPr>
          <t>MES  a partir del cual se utilizará el recurso numérico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<sst xmlns="http://schemas.openxmlformats.org/spreadsheetml/2006/main" count="5616" uniqueCount="920">
  <si>
    <t>0.399.999</t>
  </si>
  <si>
    <t>0.299.999</t>
  </si>
  <si>
    <t>0.199.999</t>
  </si>
  <si>
    <t>0.099.999</t>
  </si>
  <si>
    <t>SUBGERENCIA DE CONMUTACIÓN</t>
  </si>
  <si>
    <t>FECHA:</t>
  </si>
  <si>
    <t>97-09-30</t>
  </si>
  <si>
    <t>DIV. OPERACIÓN Y MANTENIMIENTO</t>
  </si>
  <si>
    <t>SERIES NUMÉRICAS</t>
  </si>
  <si>
    <t>ASUNTO:</t>
  </si>
  <si>
    <t>SERIES R-1</t>
  </si>
  <si>
    <t>GESTIÓN DE LA RED</t>
  </si>
  <si>
    <t>CÓDIGOS DE ÁREA 02-03-06</t>
  </si>
  <si>
    <t>ARCHIVO:</t>
  </si>
  <si>
    <t>ME\SERIES97-08</t>
  </si>
  <si>
    <t>EMETEL S.A.</t>
  </si>
  <si>
    <t xml:space="preserve"> </t>
  </si>
  <si>
    <t>SERVICIOS ESPECIALES</t>
  </si>
  <si>
    <t>NÚMERO DE PRUEBA</t>
  </si>
  <si>
    <t>POLICÍA</t>
  </si>
  <si>
    <t>BOMBEROS</t>
  </si>
  <si>
    <t>POLICÍA DE TRÁNSITO</t>
  </si>
  <si>
    <t xml:space="preserve">INFORMACIÓN </t>
  </si>
  <si>
    <t>TELEFONÍA NACIONAL</t>
  </si>
  <si>
    <t>TELEGRAMAS</t>
  </si>
  <si>
    <t>PAI</t>
  </si>
  <si>
    <t>INTENDENCIA</t>
  </si>
  <si>
    <t>RELOG PARLANTE</t>
  </si>
  <si>
    <t>DEFENSA CIVIL</t>
  </si>
  <si>
    <t>INFORMACIÓN DE FACTU.</t>
  </si>
  <si>
    <t>TELEFONÍA INTERNACIONAL</t>
  </si>
  <si>
    <t>TELÉFONO AMIGO</t>
  </si>
  <si>
    <t>INFORMACIÓN EL COMER</t>
  </si>
  <si>
    <t>CENTRAL DE EMERGENCIAS</t>
  </si>
  <si>
    <t xml:space="preserve">CRUZ ROJA </t>
  </si>
  <si>
    <t>REPARACIONES</t>
  </si>
  <si>
    <t>INFORM. REPARACIONES</t>
  </si>
  <si>
    <t>INF. CAMBIO DE NÚMERO</t>
  </si>
  <si>
    <t>FUNDACIÓN RESCATE</t>
  </si>
  <si>
    <t>COBRO REVERTIDO</t>
  </si>
  <si>
    <t>PAÍS DIRECTO</t>
  </si>
  <si>
    <t>RED INTELIGENTE</t>
  </si>
  <si>
    <t>1</t>
  </si>
  <si>
    <t>TARJETA DE CRÉDITO</t>
  </si>
  <si>
    <t>0802 8000</t>
  </si>
  <si>
    <t>2</t>
  </si>
  <si>
    <t>TARJETA PRECIO PAGO</t>
  </si>
  <si>
    <t>0802 8100</t>
  </si>
  <si>
    <t>3</t>
  </si>
  <si>
    <t>COBRO REVERTIDO AUTO</t>
  </si>
  <si>
    <t>0802 8200</t>
  </si>
  <si>
    <t>4</t>
  </si>
  <si>
    <t>LLAMADA LIBRE</t>
  </si>
  <si>
    <t>0802 MCDU</t>
  </si>
  <si>
    <t>5</t>
  </si>
  <si>
    <t>NRO PERSONAL UNIVERSAL</t>
  </si>
  <si>
    <t>0700 1CDUV</t>
  </si>
  <si>
    <t>6</t>
  </si>
  <si>
    <t>MIEMBRO UPN</t>
  </si>
  <si>
    <t>0802 8300</t>
  </si>
  <si>
    <t>7</t>
  </si>
  <si>
    <t>NRO DE ACCESO UNIVERSAL</t>
  </si>
  <si>
    <t>0702 MCDU</t>
  </si>
  <si>
    <t>8</t>
  </si>
  <si>
    <t>RED PRIVADO VIRTUAL</t>
  </si>
  <si>
    <t>0706(P)+NLVPN</t>
  </si>
  <si>
    <t>9</t>
  </si>
  <si>
    <t>VPN DISTANTE</t>
  </si>
  <si>
    <t>0802 9000</t>
  </si>
  <si>
    <t>10</t>
  </si>
  <si>
    <t>SERVICIO KIOSCO</t>
  </si>
  <si>
    <t>0902 XCDU</t>
  </si>
  <si>
    <t>11</t>
  </si>
  <si>
    <t>TELEVOTACIÓN</t>
  </si>
  <si>
    <t>0905 XCDU</t>
  </si>
  <si>
    <t>SISTEMA DIGITAL ALCATEL QUITO</t>
  </si>
  <si>
    <t>IÑAQUITO 1</t>
  </si>
  <si>
    <t>E10B-OCB283</t>
  </si>
  <si>
    <t>B</t>
  </si>
  <si>
    <t>TDQ2</t>
  </si>
  <si>
    <t>SI</t>
  </si>
  <si>
    <t>PICH</t>
  </si>
  <si>
    <t>IÑAQUITO 4</t>
  </si>
  <si>
    <t>TDQ2/1</t>
  </si>
  <si>
    <t>COTOCOLLAO 2</t>
  </si>
  <si>
    <t>LA LUZ 2-COT2</t>
  </si>
  <si>
    <t>CONCENTRADOR</t>
  </si>
  <si>
    <t>AMBATO 2</t>
  </si>
  <si>
    <t>TDA</t>
  </si>
  <si>
    <t>TUNG</t>
  </si>
  <si>
    <t>CARCELÉN 2-COT2</t>
  </si>
  <si>
    <t>EL CONDADO</t>
  </si>
  <si>
    <t>COTOCOLLAO 2       **</t>
  </si>
  <si>
    <t>QUITO CENTRO 1</t>
  </si>
  <si>
    <t>PINTADO 2-GJL2</t>
  </si>
  <si>
    <t>VILLAFLORA 3</t>
  </si>
  <si>
    <t>IBARRA 2</t>
  </si>
  <si>
    <t>TDI</t>
  </si>
  <si>
    <t>IMBA</t>
  </si>
  <si>
    <t>GUAJALÓ 1</t>
  </si>
  <si>
    <t>GUAJALÓ 1(AMPLIACIÓN)</t>
  </si>
  <si>
    <t>AMBAT0 2</t>
  </si>
  <si>
    <t>IZAMBA-ABM 2</t>
  </si>
  <si>
    <t>SAN A. DE IBARRA-IBA2</t>
  </si>
  <si>
    <t>CONCENTRADO</t>
  </si>
  <si>
    <t>IÑAQUITO 1-RDSI</t>
  </si>
  <si>
    <t>QUITO CENTRO 1-RDSI</t>
  </si>
  <si>
    <t>VILLA FLORA 3-RDSI</t>
  </si>
  <si>
    <t>HUACA-TULC</t>
  </si>
  <si>
    <t>E10B-OCB181</t>
  </si>
  <si>
    <t>CARH</t>
  </si>
  <si>
    <t>EL JARDÍN - INQ4</t>
  </si>
  <si>
    <t>TULCÁN</t>
  </si>
  <si>
    <t>B. PICHINCHA/DINERS-COT2</t>
  </si>
  <si>
    <t>TOTAL DE LÍNEAS INSTALADAS</t>
  </si>
  <si>
    <t>SISTEMAS MULTIACCESO</t>
  </si>
  <si>
    <t>IMBABURA</t>
  </si>
  <si>
    <t>TELETRA</t>
  </si>
  <si>
    <t>NO</t>
  </si>
  <si>
    <t>COTOPAXI</t>
  </si>
  <si>
    <t>COTX</t>
  </si>
  <si>
    <t>CARCHI</t>
  </si>
  <si>
    <t>TUNGURAGUA</t>
  </si>
  <si>
    <t>BOLÍVAR</t>
  </si>
  <si>
    <t>BOLI</t>
  </si>
  <si>
    <t>TULC</t>
  </si>
  <si>
    <t xml:space="preserve">SISTEMA DIGITAL ERICSSON </t>
  </si>
  <si>
    <t>PRESIDENCIA EJECUTIVA</t>
  </si>
  <si>
    <t>MD110</t>
  </si>
  <si>
    <t>D</t>
  </si>
  <si>
    <t>MARISCAL SUCRE 1</t>
  </si>
  <si>
    <t>AXE</t>
  </si>
  <si>
    <t>MACHACHI</t>
  </si>
  <si>
    <t>TAMBILLO-MACH</t>
  </si>
  <si>
    <t>CONCENTRAD</t>
  </si>
  <si>
    <t>CAYAMBE</t>
  </si>
  <si>
    <t>TABACUNDO-CAYB</t>
  </si>
  <si>
    <t>TUMBACO</t>
  </si>
  <si>
    <t>NUEVO ROCAFUERTE</t>
  </si>
  <si>
    <t>DRX1</t>
  </si>
  <si>
    <t>NAPO</t>
  </si>
  <si>
    <t>ALOAG-MACH</t>
  </si>
  <si>
    <t>389000</t>
  </si>
  <si>
    <t>389895</t>
  </si>
  <si>
    <t>CARAPUNGO</t>
  </si>
  <si>
    <t>CALDERÓN-CARP</t>
  </si>
  <si>
    <t>LLANO CHICO-CARP</t>
  </si>
  <si>
    <t>SAN RAFAEL 2</t>
  </si>
  <si>
    <t>AMAGUAÑA-MACH</t>
  </si>
  <si>
    <t>CUMBAYÁ</t>
  </si>
  <si>
    <t>MIRAVALLE-CMB2</t>
  </si>
  <si>
    <t>OTAVALO</t>
  </si>
  <si>
    <t>SISTEMA DIGITAL NEC</t>
  </si>
  <si>
    <t>MARISCAL SUCRE 6</t>
  </si>
  <si>
    <t>NEAX -61E</t>
  </si>
  <si>
    <t>CALACALÍ-SANP</t>
  </si>
  <si>
    <t>SANGOLQUÍ</t>
  </si>
  <si>
    <t>NEAX-61E</t>
  </si>
  <si>
    <t>CONOCOTO</t>
  </si>
  <si>
    <t>POMASQUI</t>
  </si>
  <si>
    <t>SAN ANTONIO DE PICHINCHA</t>
  </si>
  <si>
    <t>LA LUZ 1</t>
  </si>
  <si>
    <t>NEAX-61M</t>
  </si>
  <si>
    <t>IÑAQUITO 3</t>
  </si>
  <si>
    <t>CARCELÉN 1</t>
  </si>
  <si>
    <t>MARISCAL SUCRE 5</t>
  </si>
  <si>
    <t>QUITO CENTRO 4</t>
  </si>
  <si>
    <t>MONJAS 1</t>
  </si>
  <si>
    <t>PINTADO 1</t>
  </si>
  <si>
    <t>GUAMANÍ</t>
  </si>
  <si>
    <t>ESMERALDAS 2</t>
  </si>
  <si>
    <t>SANTO DOMINGO 1</t>
  </si>
  <si>
    <t>LATACUNGA 2</t>
  </si>
  <si>
    <t>RIOBAMBA (AMP)</t>
  </si>
  <si>
    <t>CHIM</t>
  </si>
  <si>
    <t>RIOBAMBA</t>
  </si>
  <si>
    <t>GUARANDA</t>
  </si>
  <si>
    <t>S.J. CHIMBO-GRDA</t>
  </si>
  <si>
    <t>S.M. BOLÍVAR</t>
  </si>
  <si>
    <t>SISTEMA DIGITAL SAMSUNG</t>
  </si>
  <si>
    <t>ALOASI     **</t>
  </si>
  <si>
    <t>SDX-RB</t>
  </si>
  <si>
    <t>MULLIQUINDIL     **</t>
  </si>
  <si>
    <t>MUISNE              **</t>
  </si>
  <si>
    <t>ESME</t>
  </si>
  <si>
    <t>RIO VERDE         **</t>
  </si>
  <si>
    <t>CHAMANGA      **</t>
  </si>
  <si>
    <t>LA UNIÓN           **</t>
  </si>
  <si>
    <t>QUIZAPINCHA</t>
  </si>
  <si>
    <t>VALDEZ              **</t>
  </si>
  <si>
    <t>JOYA DE LOS SACHAS    **</t>
  </si>
  <si>
    <t>CAJABAMBA    **</t>
  </si>
  <si>
    <t>ALAUSÍ     **</t>
  </si>
  <si>
    <t>AMBUQUÍ  **</t>
  </si>
  <si>
    <t>ILUMÁN</t>
  </si>
  <si>
    <t>CALUMA      **</t>
  </si>
  <si>
    <t>SAN ISIDRO</t>
  </si>
  <si>
    <t>SISTEMA DIGITAL SIEMENS</t>
  </si>
  <si>
    <t>CHECA</t>
  </si>
  <si>
    <t>SPX-2000</t>
  </si>
  <si>
    <t>SISTEMA ANALÓGICO ERICSSON</t>
  </si>
  <si>
    <t>QUITO CENTRO 1    *</t>
  </si>
  <si>
    <t>AGF</t>
  </si>
  <si>
    <t>A</t>
  </si>
  <si>
    <t>TDQ1</t>
  </si>
  <si>
    <t>SAN RAFAEL 1</t>
  </si>
  <si>
    <t>ARF-102</t>
  </si>
  <si>
    <t>SRF2</t>
  </si>
  <si>
    <t>IÑAQUITO 2</t>
  </si>
  <si>
    <t>QUITO CENTRO 2    *</t>
  </si>
  <si>
    <t>COTOCOLLAO 1</t>
  </si>
  <si>
    <t>MARISCAL SUCRE 3</t>
  </si>
  <si>
    <t>VILLAFLORA 2</t>
  </si>
  <si>
    <t>ESMERALDAS 1</t>
  </si>
  <si>
    <t>LATACUNGA 1</t>
  </si>
  <si>
    <t>AMBATO 1</t>
  </si>
  <si>
    <t>IBARRA 1</t>
  </si>
  <si>
    <t>SISTEMA ANALÓGICO SIEMENS</t>
  </si>
  <si>
    <t>MIRA</t>
  </si>
  <si>
    <t>CPR-30</t>
  </si>
  <si>
    <t>SAN GABRIEL</t>
  </si>
  <si>
    <t>CPR-100</t>
  </si>
  <si>
    <t>SAN JOSÉ DE MINAS</t>
  </si>
  <si>
    <t>ATAHUALPA</t>
  </si>
  <si>
    <t>PALORA</t>
  </si>
  <si>
    <t>MOR</t>
  </si>
  <si>
    <t>GUAYLLABAMBA</t>
  </si>
  <si>
    <t>PIFO</t>
  </si>
  <si>
    <t>PINTAG</t>
  </si>
  <si>
    <t>LA MERCED</t>
  </si>
  <si>
    <t>EL QUINCHE</t>
  </si>
  <si>
    <t>PUEMBO</t>
  </si>
  <si>
    <t>P. V. MALDONADO</t>
  </si>
  <si>
    <t>MUISNE</t>
  </si>
  <si>
    <t>TDM</t>
  </si>
  <si>
    <t>EL CARMEN</t>
  </si>
  <si>
    <t>MANA</t>
  </si>
  <si>
    <t>EL CORAZÓN</t>
  </si>
  <si>
    <t>COTO</t>
  </si>
  <si>
    <t>LA MANÁ</t>
  </si>
  <si>
    <t>TANICUCHÍ</t>
  </si>
  <si>
    <t>LASSO</t>
  </si>
  <si>
    <t>SAQUISILÍ</t>
  </si>
  <si>
    <t>LUZ DE AMÁRICA</t>
  </si>
  <si>
    <t>PUJILÍ</t>
  </si>
  <si>
    <t>LA CONCORDIA</t>
  </si>
  <si>
    <t>SALCEDO</t>
  </si>
  <si>
    <t>ALLURIQUÍN</t>
  </si>
  <si>
    <t>ATACAMES</t>
  </si>
  <si>
    <t>QUININDÉ</t>
  </si>
  <si>
    <t>BAÑOS</t>
  </si>
  <si>
    <t>QUERO</t>
  </si>
  <si>
    <t>LA UNIÓN</t>
  </si>
  <si>
    <t>TISALEO</t>
  </si>
  <si>
    <t>S. M. BANCOS</t>
  </si>
  <si>
    <t>VALLE HERMOZO</t>
  </si>
  <si>
    <t>PUÉLLARO</t>
  </si>
  <si>
    <t>YARUQUÍ</t>
  </si>
  <si>
    <t>MOCHA</t>
  </si>
  <si>
    <t>SAN LORENZO</t>
  </si>
  <si>
    <t>VALDEZ</t>
  </si>
  <si>
    <t>MERA</t>
  </si>
  <si>
    <t>PAST</t>
  </si>
  <si>
    <t>SHELL</t>
  </si>
  <si>
    <t>LAGO AGRIO</t>
  </si>
  <si>
    <t>SHUSHUFINDI</t>
  </si>
  <si>
    <t>PATATE</t>
  </si>
  <si>
    <t>PELILEO</t>
  </si>
  <si>
    <t>CEVALLOS</t>
  </si>
  <si>
    <t>PÍLLARO</t>
  </si>
  <si>
    <t>EL COCA</t>
  </si>
  <si>
    <t>PUYO</t>
  </si>
  <si>
    <t>TENA</t>
  </si>
  <si>
    <t>ARCHIDONA</t>
  </si>
  <si>
    <t>JOLA DE LOS SACHAS</t>
  </si>
  <si>
    <t>GUANO</t>
  </si>
  <si>
    <t>SAN ANDRÉS</t>
  </si>
  <si>
    <t>PENIPE</t>
  </si>
  <si>
    <t>ATUNTAQUI</t>
  </si>
  <si>
    <t>CAJABAMBA</t>
  </si>
  <si>
    <t>COTACACHI</t>
  </si>
  <si>
    <t>GUAMOTE</t>
  </si>
  <si>
    <t>SAN PABLO DEL LAGO</t>
  </si>
  <si>
    <t>PALLATANGA</t>
  </si>
  <si>
    <t>ALAUSÍ</t>
  </si>
  <si>
    <t>SAN JUAN</t>
  </si>
  <si>
    <t>TUMBABIRO</t>
  </si>
  <si>
    <t>CHUNCHI</t>
  </si>
  <si>
    <t>PIMAMPIRO</t>
  </si>
  <si>
    <t>HUIGRA</t>
  </si>
  <si>
    <t>URCUQUÍ</t>
  </si>
  <si>
    <t>AMBUQUÍ</t>
  </si>
  <si>
    <t>ECHEANDÍA</t>
  </si>
  <si>
    <t>CALUMA</t>
  </si>
  <si>
    <t>CPR-60</t>
  </si>
  <si>
    <t>EL ANGEL</t>
  </si>
  <si>
    <t>CHILLANES</t>
  </si>
  <si>
    <t>LA PAZ</t>
  </si>
  <si>
    <t>TOTAL</t>
  </si>
  <si>
    <t>CENTRALES PABX</t>
  </si>
  <si>
    <t>BANCO PACÍFICO</t>
  </si>
  <si>
    <t>NORTHER</t>
  </si>
  <si>
    <t>TELEFONÍA CELULAR</t>
  </si>
  <si>
    <t>CONECEL</t>
  </si>
  <si>
    <t>OTECEL</t>
  </si>
  <si>
    <t>ABREVIATURAS:</t>
  </si>
  <si>
    <t>TASACIÓN LOCAL Y NACIONAL POR MÉTODO DE MULTIMEDICIÓN</t>
  </si>
  <si>
    <t>TASACIÓN LOCAL POR MEDIO DE MULTIMEDICIÓN Y TASACIÓN NACIONAL POR MÉTODO DETALLADO</t>
  </si>
  <si>
    <t>TASACIÓN LOCAL Y NACIONAL POR MÉTODO DETALADO</t>
  </si>
  <si>
    <t>TRÁNSITO DIGITAL QUITO 1 (NEC NEAX 61M)</t>
  </si>
  <si>
    <t>TRÁNSITO DIGITAL QUITO 2 (ERICSSON AXE)</t>
  </si>
  <si>
    <t>TRÁNSITO DIGITAL AMBATO (ALCATEL E10B-283)</t>
  </si>
  <si>
    <t>TRÁNSITO DIGITAL IBARRA (ALCATEL E10B-283)</t>
  </si>
  <si>
    <t>SAN RAFAEL 2 (ERICSSON AXE)</t>
  </si>
  <si>
    <t>CÓDIGO DE CENTRAL</t>
  </si>
  <si>
    <t>CÓDIGO DE ÁREA</t>
  </si>
  <si>
    <t>PROVINCIAS (PRIMERAS CUATRO LETRAS)</t>
  </si>
  <si>
    <t>CENTRALES TELEFÓNICAS A SER CAMBIADAS POR:</t>
  </si>
  <si>
    <t>CENTRAL DIGITAL ALCATEL E10B-283 DE 24.000 ABONADOS</t>
  </si>
  <si>
    <t>SERIES NUMÉRICAS A SER UTILIZADAS:</t>
  </si>
  <si>
    <t xml:space="preserve">    280000-289999</t>
  </si>
  <si>
    <t xml:space="preserve">    950000-959999</t>
  </si>
  <si>
    <t>CENTRALES TELEFÓNICAS QUE REEPLAZARÁN A LAS EXISTENTES CPR</t>
  </si>
  <si>
    <t>EN VPN ES EL NÚMERO DE RED VIRTUAL SI PERTENECE A VARIAS REDES</t>
  </si>
  <si>
    <t>FECHA:        98-03-18</t>
  </si>
  <si>
    <t>ELABOR:</t>
  </si>
  <si>
    <t>ING. M. ENDARA</t>
  </si>
  <si>
    <t>OPERACIÓN</t>
  </si>
  <si>
    <t>ASUNTO:      CENTRALES DE ANDINATEL</t>
  </si>
  <si>
    <t>( CLASIFICACIÓN POR SISTEMAS)</t>
  </si>
  <si>
    <t>ARCHIVO:     ME\GESRED\SERIES</t>
  </si>
  <si>
    <t>ANDINATEL S.A.</t>
  </si>
  <si>
    <t>REVISIÓN:</t>
  </si>
  <si>
    <t>CENTRAL TELEFÓNICA</t>
  </si>
  <si>
    <t>CAPACIDAD</t>
  </si>
  <si>
    <t>TIPO</t>
  </si>
  <si>
    <t xml:space="preserve">CENTRO </t>
  </si>
  <si>
    <t>DDI</t>
  </si>
  <si>
    <t>C.</t>
  </si>
  <si>
    <t>PRV.</t>
  </si>
  <si>
    <t>SISTEMA</t>
  </si>
  <si>
    <t>CENTRAL</t>
  </si>
  <si>
    <t>SUBTOTAL</t>
  </si>
  <si>
    <t xml:space="preserve">TOTAL </t>
  </si>
  <si>
    <t>OBSERVACIONES</t>
  </si>
  <si>
    <t>ITEM</t>
  </si>
  <si>
    <t>CÓDI.</t>
  </si>
  <si>
    <t>NOMBRE</t>
  </si>
  <si>
    <t>SERIE NUMÉRICA</t>
  </si>
  <si>
    <t>(en líneas)</t>
  </si>
  <si>
    <t>TARIF.</t>
  </si>
  <si>
    <t>PRIMARIO</t>
  </si>
  <si>
    <t>A.</t>
  </si>
  <si>
    <t>CIUDAD</t>
  </si>
  <si>
    <t>NÚMERO</t>
  </si>
  <si>
    <t>LÍNEAS</t>
  </si>
  <si>
    <t>SISTEMAS DIGITALES</t>
  </si>
  <si>
    <t>BPICH</t>
  </si>
  <si>
    <t>B. PICHINCHA/DINERS-INQ1</t>
  </si>
  <si>
    <t>QUITO</t>
  </si>
  <si>
    <t>ALCATEL QUITO</t>
  </si>
  <si>
    <t>1 CENTRALES TANDEM EN QUITO</t>
  </si>
  <si>
    <t>CCL2</t>
  </si>
  <si>
    <t>ALCATEL TUNGURAHUA</t>
  </si>
  <si>
    <t>2 CENTRALES DE TRÁNSITO (AMBATO E IBARRA)</t>
  </si>
  <si>
    <t>COT2</t>
  </si>
  <si>
    <t>ALCATEL IMBABURA</t>
  </si>
  <si>
    <t>ALCATEL CARCHI</t>
  </si>
  <si>
    <t xml:space="preserve">COTOCOLLAO 2   </t>
  </si>
  <si>
    <t>ECD1</t>
  </si>
  <si>
    <t>ERICSSON QUITO</t>
  </si>
  <si>
    <t>1 CENTRAL TANDEM EN QUITO</t>
  </si>
  <si>
    <t>INQ4</t>
  </si>
  <si>
    <t>ERICSSON PICHINCHA</t>
  </si>
  <si>
    <t>1 CENTRAL DE TRÁNSITO EN QUITO</t>
  </si>
  <si>
    <t>GJL1</t>
  </si>
  <si>
    <t>ERICSSON IMBABURA</t>
  </si>
  <si>
    <t>INQ1</t>
  </si>
  <si>
    <t>ERICSSON NAPO</t>
  </si>
  <si>
    <t>NEAX QUITO</t>
  </si>
  <si>
    <t>NEAX PICHINCHA</t>
  </si>
  <si>
    <t>1 CENTRAL TRÁNSITO EN QUITO</t>
  </si>
  <si>
    <t>NEAX ESMERALDAS</t>
  </si>
  <si>
    <t>LLZ2</t>
  </si>
  <si>
    <t>NEAX BOLÍVAR</t>
  </si>
  <si>
    <t>PTD2</t>
  </si>
  <si>
    <t>PINTADO 2-GJL1</t>
  </si>
  <si>
    <t>NEAX COTOPAXI</t>
  </si>
  <si>
    <t>NEAX CHIMBORAZO</t>
  </si>
  <si>
    <t>QCN1</t>
  </si>
  <si>
    <t>QUITO CENTRO 1  *</t>
  </si>
  <si>
    <t>280000</t>
  </si>
  <si>
    <t>289999</t>
  </si>
  <si>
    <t>SAMSUNG PICHINCHA</t>
  </si>
  <si>
    <t>950000</t>
  </si>
  <si>
    <t>SAMSUNG BOLÍVAR</t>
  </si>
  <si>
    <t>VFL3</t>
  </si>
  <si>
    <t>SAMSUNG CARCHI</t>
  </si>
  <si>
    <t>SAMSUNG COTOPAXI</t>
  </si>
  <si>
    <t xml:space="preserve">VILLAFLORA 3   </t>
  </si>
  <si>
    <t>SAMSUNG CHIMBORAZO</t>
  </si>
  <si>
    <t>AMB2</t>
  </si>
  <si>
    <t>SAMSUNG ESMARALDAS</t>
  </si>
  <si>
    <t>SAMSUNG IMBABURA</t>
  </si>
  <si>
    <t>IZMB</t>
  </si>
  <si>
    <t>SAMSUNG NAPO</t>
  </si>
  <si>
    <t>HUAC</t>
  </si>
  <si>
    <t>SAMSUNG TUNGURAHUA</t>
  </si>
  <si>
    <t>IBA2</t>
  </si>
  <si>
    <t>SISTEMAS ANALÓGICOS</t>
  </si>
  <si>
    <t>SANI</t>
  </si>
  <si>
    <t>ERICSSON COTOPAXI</t>
  </si>
  <si>
    <t>ERICSSON ESMERALDAS</t>
  </si>
  <si>
    <t>ERICSSON TUNGURAHUA</t>
  </si>
  <si>
    <t>SISTEMA RDSI</t>
  </si>
  <si>
    <t>SIEMENS PICHINCHA</t>
  </si>
  <si>
    <t>3 CENTRALES NO HAN SIDO REEMPLAZADAS</t>
  </si>
  <si>
    <t>SIEMENS BOLÍVAR</t>
  </si>
  <si>
    <t>POR SAMSUNG</t>
  </si>
  <si>
    <t>SIEMENS CHIMBORAZO</t>
  </si>
  <si>
    <t>SIEMENS COTOPAXI</t>
  </si>
  <si>
    <t>SIEMENS PASTAZA</t>
  </si>
  <si>
    <t>SIEMENS TUNGURAHUA</t>
  </si>
  <si>
    <t>SIEMENS ESMERALDAS</t>
  </si>
  <si>
    <t>SIEMENS CARCHI</t>
  </si>
  <si>
    <t>SIEMENS IMBABURA</t>
  </si>
  <si>
    <t>SIEMENS NAPO</t>
  </si>
  <si>
    <t>SIEMENS SUCUMBIOS</t>
  </si>
  <si>
    <t>BOLÍVAR (Ns. DE AMB2)</t>
  </si>
  <si>
    <t>COTOPAXI (Ns. DE AMB2)</t>
  </si>
  <si>
    <t>TUNGURAGUA (Ns. DE AMB2)</t>
  </si>
  <si>
    <t>CARCHI (Ns. DE IBA2)</t>
  </si>
  <si>
    <t>CARCHI (Ns. DE TULC)</t>
  </si>
  <si>
    <t>IMBABURA (Ns. DE IBA2)</t>
  </si>
  <si>
    <t>ALOG</t>
  </si>
  <si>
    <t>AMAG</t>
  </si>
  <si>
    <t>CALD</t>
  </si>
  <si>
    <t>CARP</t>
  </si>
  <si>
    <t>CAYB</t>
  </si>
  <si>
    <t>CMB2</t>
  </si>
  <si>
    <t>LLCH</t>
  </si>
  <si>
    <t>MACH</t>
  </si>
  <si>
    <t>MSC1</t>
  </si>
  <si>
    <t>MRVL</t>
  </si>
  <si>
    <t>TABC</t>
  </si>
  <si>
    <t>TMBL</t>
  </si>
  <si>
    <t>TMBC</t>
  </si>
  <si>
    <t>NRFT</t>
  </si>
  <si>
    <t>NUEVO ROCAFUERTE   (1)</t>
  </si>
  <si>
    <t>OTVL</t>
  </si>
  <si>
    <t>CALC</t>
  </si>
  <si>
    <t>CCL1</t>
  </si>
  <si>
    <t>CNCT</t>
  </si>
  <si>
    <t>GMN1</t>
  </si>
  <si>
    <t>INQ3</t>
  </si>
  <si>
    <t>LLZ1</t>
  </si>
  <si>
    <t>MSC5</t>
  </si>
  <si>
    <t>MSC6</t>
  </si>
  <si>
    <t>MNJ1</t>
  </si>
  <si>
    <t>PTD1</t>
  </si>
  <si>
    <t>PMSQ</t>
  </si>
  <si>
    <t>QCN4</t>
  </si>
  <si>
    <t>SANP</t>
  </si>
  <si>
    <t>SGLQ</t>
  </si>
  <si>
    <t>STD1</t>
  </si>
  <si>
    <t>GRDA</t>
  </si>
  <si>
    <t>LAT2</t>
  </si>
  <si>
    <t>RIOB</t>
  </si>
  <si>
    <t>SJCH</t>
  </si>
  <si>
    <t>SMBB</t>
  </si>
  <si>
    <t>ESM2</t>
  </si>
  <si>
    <t>ALOA</t>
  </si>
  <si>
    <t>ALOASI   (2)       *</t>
  </si>
  <si>
    <t>ALAU</t>
  </si>
  <si>
    <t>ALAUSÍ    (2)      *</t>
  </si>
  <si>
    <t>CAJB</t>
  </si>
  <si>
    <t>CAJABAMBA    (2)   *</t>
  </si>
  <si>
    <t>CALM</t>
  </si>
  <si>
    <t>CALUMA   (2)          *</t>
  </si>
  <si>
    <t>MLLQ</t>
  </si>
  <si>
    <t>MULLIQUINDIL   (3)   *</t>
  </si>
  <si>
    <t>QZPC</t>
  </si>
  <si>
    <t>QUIZAPINCHA        *</t>
  </si>
  <si>
    <t>AMBQ</t>
  </si>
  <si>
    <t>AMBUQUÍ    (2)       *</t>
  </si>
  <si>
    <t>CHMG</t>
  </si>
  <si>
    <t>CHAMANGA (PASTOCALLE)*</t>
  </si>
  <si>
    <t>ILUM</t>
  </si>
  <si>
    <t>ILUMÁN   (3)           *</t>
  </si>
  <si>
    <t>JYSC</t>
  </si>
  <si>
    <t>JOYA DE LOS SACHAS  (1) *</t>
  </si>
  <si>
    <t>LUNI</t>
  </si>
  <si>
    <t>LA UNIÓN      (2)    *</t>
  </si>
  <si>
    <t>MUIS</t>
  </si>
  <si>
    <t>MUISNE         (2)</t>
  </si>
  <si>
    <t>RVED</t>
  </si>
  <si>
    <t>RIO VERDE    (3)</t>
  </si>
  <si>
    <t>SIDR</t>
  </si>
  <si>
    <t>SAN ISIDRO            *</t>
  </si>
  <si>
    <t>VALD</t>
  </si>
  <si>
    <t>VALDEZ        (2)</t>
  </si>
  <si>
    <t>CHEC</t>
  </si>
  <si>
    <t>INQ2</t>
  </si>
  <si>
    <t>MSC3</t>
  </si>
  <si>
    <t>QCN2</t>
  </si>
  <si>
    <t>SRF1</t>
  </si>
  <si>
    <t>AMB1</t>
  </si>
  <si>
    <t>LAT1</t>
  </si>
  <si>
    <t>ESM1</t>
  </si>
  <si>
    <t>IBR1</t>
  </si>
  <si>
    <t>ALLQ</t>
  </si>
  <si>
    <t>ALLURIQUÍN    (1)</t>
  </si>
  <si>
    <t>ATAH</t>
  </si>
  <si>
    <t>QCHE</t>
  </si>
  <si>
    <t>GYLL</t>
  </si>
  <si>
    <t>LCRD</t>
  </si>
  <si>
    <t>LMED</t>
  </si>
  <si>
    <t>LUZA</t>
  </si>
  <si>
    <t>LUZ DE AMÉRICA</t>
  </si>
  <si>
    <t>PVMD</t>
  </si>
  <si>
    <t>PTAG</t>
  </si>
  <si>
    <t>PLRO</t>
  </si>
  <si>
    <t>PMBO</t>
  </si>
  <si>
    <t>SMBC</t>
  </si>
  <si>
    <t>SJMS</t>
  </si>
  <si>
    <t>VHER</t>
  </si>
  <si>
    <t>VALLE HERMOSO</t>
  </si>
  <si>
    <t>YARQ</t>
  </si>
  <si>
    <t>BANS</t>
  </si>
  <si>
    <t>CEVL</t>
  </si>
  <si>
    <t>CHIL</t>
  </si>
  <si>
    <t>CHUN</t>
  </si>
  <si>
    <t>ECHA</t>
  </si>
  <si>
    <t>CORZ</t>
  </si>
  <si>
    <t>GMTE</t>
  </si>
  <si>
    <t>GUAN</t>
  </si>
  <si>
    <t>HGRA</t>
  </si>
  <si>
    <t>LMAN</t>
  </si>
  <si>
    <t>LASS</t>
  </si>
  <si>
    <t>MOCH</t>
  </si>
  <si>
    <t>PLTG</t>
  </si>
  <si>
    <t>PALLATANGA    (1)</t>
  </si>
  <si>
    <t>PALR</t>
  </si>
  <si>
    <t xml:space="preserve">PATE </t>
  </si>
  <si>
    <t>PELO</t>
  </si>
  <si>
    <t>PENI</t>
  </si>
  <si>
    <t>PLLR</t>
  </si>
  <si>
    <t>PUJL</t>
  </si>
  <si>
    <t>QERO</t>
  </si>
  <si>
    <t>SALD</t>
  </si>
  <si>
    <t>SAND</t>
  </si>
  <si>
    <t>SJUN</t>
  </si>
  <si>
    <t>SAQL</t>
  </si>
  <si>
    <t>SHEL</t>
  </si>
  <si>
    <t>SGCH</t>
  </si>
  <si>
    <t>SIGCHOS</t>
  </si>
  <si>
    <t>TNIC</t>
  </si>
  <si>
    <t>TISA</t>
  </si>
  <si>
    <t>TOAC</t>
  </si>
  <si>
    <t>TOACAZO</t>
  </si>
  <si>
    <t>ECRM</t>
  </si>
  <si>
    <t>ARCH</t>
  </si>
  <si>
    <t>ARCHIDONA    (1)</t>
  </si>
  <si>
    <t>ATAC</t>
  </si>
  <si>
    <t>ATUC</t>
  </si>
  <si>
    <t>BLVR</t>
  </si>
  <si>
    <t>CTCH</t>
  </si>
  <si>
    <t>EANG</t>
  </si>
  <si>
    <t>COCA</t>
  </si>
  <si>
    <t>EL COCA    (1)</t>
  </si>
  <si>
    <t>LPAZ</t>
  </si>
  <si>
    <t>LAGR</t>
  </si>
  <si>
    <t>LAGO AGRIO   (1)</t>
  </si>
  <si>
    <t>SUCM</t>
  </si>
  <si>
    <t>PMPR</t>
  </si>
  <si>
    <t>QUIN</t>
  </si>
  <si>
    <t>SGBR</t>
  </si>
  <si>
    <t>SLRZ</t>
  </si>
  <si>
    <t>SPLG</t>
  </si>
  <si>
    <t>SHUS</t>
  </si>
  <si>
    <t>TENA    (1)</t>
  </si>
  <si>
    <t>TMBR</t>
  </si>
  <si>
    <t>URCQ</t>
  </si>
  <si>
    <t>TOTAL DE LÍNEAS SUCURSAL 1</t>
  </si>
  <si>
    <t>MD110-ERICSSON</t>
  </si>
  <si>
    <t>TELCONET</t>
  </si>
  <si>
    <t>DINERS</t>
  </si>
  <si>
    <t>AMERICAN LINK</t>
  </si>
  <si>
    <t>A:</t>
  </si>
  <si>
    <t>B:</t>
  </si>
  <si>
    <t>D:</t>
  </si>
  <si>
    <t>TDQ1:</t>
  </si>
  <si>
    <t>TDQ2:</t>
  </si>
  <si>
    <t>TDA:</t>
  </si>
  <si>
    <t>TDI:</t>
  </si>
  <si>
    <t>SRF2:</t>
  </si>
  <si>
    <t>CODI.:</t>
  </si>
  <si>
    <t>C.A.:</t>
  </si>
  <si>
    <t>PRV:</t>
  </si>
  <si>
    <t>*:</t>
  </si>
  <si>
    <t>***:</t>
  </si>
  <si>
    <t>(1)</t>
  </si>
  <si>
    <t>CENTRALES CONECTADAS A TRAVÉS DEL SISTEMA DOMSAT</t>
  </si>
  <si>
    <t>NUEVAS CENTRALES , AMPLIACIONES DE CENTRALES EXISTENTES Y PUESTA EN FUNCIONAMIENTO EJECUTADO EN EL AÑO 1998</t>
  </si>
  <si>
    <t>SERIE</t>
  </si>
  <si>
    <t>CENTRO DE CONEXIÓN</t>
  </si>
  <si>
    <t>NUMÉRICA</t>
  </si>
  <si>
    <t xml:space="preserve">CENTRAL </t>
  </si>
  <si>
    <t>No. OCULTO</t>
  </si>
  <si>
    <t>TARIFACIÓN</t>
  </si>
  <si>
    <t>PRUEBAS ROBOT</t>
  </si>
  <si>
    <t>LOCAL</t>
  </si>
  <si>
    <t>PARA USO DE PLANTA EXTERNA EN PRUEBAS DE LÍNEAS</t>
  </si>
  <si>
    <t>MS5</t>
  </si>
  <si>
    <t>POLICIA DE TRANSITO</t>
  </si>
  <si>
    <t>NO ESTA EN USO / PONER ANUNCIO</t>
  </si>
  <si>
    <t>INFORMACION NACIONAL</t>
  </si>
  <si>
    <t>LARGA DISTANCIA NACIONAL</t>
  </si>
  <si>
    <t>TELEFONOGRAMAS</t>
  </si>
  <si>
    <t>P.A.I.</t>
  </si>
  <si>
    <t>INTENDENCIA DE POLICIA</t>
  </si>
  <si>
    <t>RELOJ PARLANTE</t>
  </si>
  <si>
    <t>LDN</t>
  </si>
  <si>
    <t>INFORMACION DE FACTURACIÓN</t>
  </si>
  <si>
    <t>LARGA DISTANCIA INTERNACIONAL</t>
  </si>
  <si>
    <t>INT</t>
  </si>
  <si>
    <t>NO CONTEMPLA LOS PLANES TECNICOS/SE USA EN CABINAS</t>
  </si>
  <si>
    <t>TELEFONO AMIGO</t>
  </si>
  <si>
    <t>INFORMACION NACIONAL COMERCIO</t>
  </si>
  <si>
    <t>CENTRAL DE EMERGENCIAS QUITO</t>
  </si>
  <si>
    <t>CRUZ ROJA</t>
  </si>
  <si>
    <t>REPARACIONES Y DAÑOS</t>
  </si>
  <si>
    <t>INFORMACIÓN REPARACIONES</t>
  </si>
  <si>
    <t>INFORMACIÓN TRIBUNAL ELECTORAL</t>
  </si>
  <si>
    <t>INFORMACIÓN CAMBIO DE NÚMERO</t>
  </si>
  <si>
    <t>FUNDACION RESCATE</t>
  </si>
  <si>
    <t>MS6</t>
  </si>
  <si>
    <t>NO ESTA EN USO (ENRUTADO A TDQ2)</t>
  </si>
  <si>
    <t>SERVICIOS ESPECIALES (CONTINUACIÓN)</t>
  </si>
  <si>
    <t>PAIS DIRECTO</t>
  </si>
  <si>
    <t>NO SE DETALLA</t>
  </si>
  <si>
    <t>U.S.A. AT&amp;T</t>
  </si>
  <si>
    <t>SUIZA</t>
  </si>
  <si>
    <t>ARGENTINA</t>
  </si>
  <si>
    <t>ITALIA TELECOM (TARJETA)</t>
  </si>
  <si>
    <t>REP. DOMINICANA</t>
  </si>
  <si>
    <t>CHILE VTR</t>
  </si>
  <si>
    <t>PERÚ</t>
  </si>
  <si>
    <t>U.S.A. MCI</t>
  </si>
  <si>
    <t>U.S.A. SPRINT</t>
  </si>
  <si>
    <t>U.S.A. WORLDCOM</t>
  </si>
  <si>
    <t>VENEZUELA</t>
  </si>
  <si>
    <t>ITALIA TELECOM</t>
  </si>
  <si>
    <t>CANADÁ</t>
  </si>
  <si>
    <t>ESPAÑA</t>
  </si>
  <si>
    <t>BRASIL</t>
  </si>
  <si>
    <t xml:space="preserve">REINO UNIDO </t>
  </si>
  <si>
    <t>CHILE ENTEL</t>
  </si>
  <si>
    <t>FRANCIA</t>
  </si>
  <si>
    <t>REINO UNIDO (ESPAÑOL)</t>
  </si>
  <si>
    <t>MÉXICO (TELMEX)</t>
  </si>
  <si>
    <t>CHILE CTC</t>
  </si>
  <si>
    <t>GESTIÓN DE RED</t>
  </si>
  <si>
    <t>COD.</t>
  </si>
  <si>
    <t>TCC</t>
  </si>
  <si>
    <t>PCC</t>
  </si>
  <si>
    <t>ACC</t>
  </si>
  <si>
    <t>AFS</t>
  </si>
  <si>
    <t>UPN</t>
  </si>
  <si>
    <t>VPN</t>
  </si>
  <si>
    <t>PRM</t>
  </si>
  <si>
    <t>VOP</t>
  </si>
  <si>
    <t>97-10-20</t>
  </si>
  <si>
    <t>COTOCOLLAO 2       ****</t>
  </si>
  <si>
    <t>VILLAFLORA 3    ****</t>
  </si>
  <si>
    <t>ALOASI     ***</t>
  </si>
  <si>
    <t>MULLIQUINDIL     ***</t>
  </si>
  <si>
    <t>CAJABAMBA    ***</t>
  </si>
  <si>
    <t>ALAUSÍ     ***</t>
  </si>
  <si>
    <t>CALUMA      ***</t>
  </si>
  <si>
    <t>MUISNE              ***</t>
  </si>
  <si>
    <t>RIO VERDE         ***</t>
  </si>
  <si>
    <t>CHAMANGA      ***</t>
  </si>
  <si>
    <t>LA UNIÓN           ***</t>
  </si>
  <si>
    <t>VALDEZ              ***</t>
  </si>
  <si>
    <t xml:space="preserve">JOYA DE LOS SACHAS  (1)  </t>
  </si>
  <si>
    <t>AMBUQUÍ  ***</t>
  </si>
  <si>
    <t>MARCABELÍ    (1)</t>
  </si>
  <si>
    <t>ORO</t>
  </si>
  <si>
    <t>COT1</t>
  </si>
  <si>
    <t>COTOCOLLAO 1      **</t>
  </si>
  <si>
    <t>ATUQ</t>
  </si>
  <si>
    <t>**:</t>
  </si>
  <si>
    <t>CENTRALES TELEFÓNICAS A SER REEMPLAZADAS POR:</t>
  </si>
  <si>
    <t>CENTRALES DIGITALES ALCATEL E10B-283 ****</t>
  </si>
  <si>
    <t>530000-539999</t>
  </si>
  <si>
    <t>610000-614999</t>
  </si>
  <si>
    <t>(CLASIFICACIÓN POR SISTEMAS)</t>
  </si>
  <si>
    <t>NOTAS:</t>
  </si>
  <si>
    <t>*</t>
  </si>
  <si>
    <t>CENTRAL CONECTADA A TRAVÉS DE DOMSAT</t>
  </si>
  <si>
    <t xml:space="preserve">TOTAL DE LÍNEAS </t>
  </si>
  <si>
    <t>CENTRALES CONECTADAS A TRAVÉS DE DOMSAT</t>
  </si>
  <si>
    <t>(2)</t>
  </si>
  <si>
    <t>CENTRALES QUE REEMPLAZARÁN A LAS CENTRALES CPR'S EXISTENTES</t>
  </si>
  <si>
    <t>(3)</t>
  </si>
  <si>
    <t>SERVICIO A NUEVAS POBLACIONES</t>
  </si>
  <si>
    <t>CENTRALES INSTALADAS O EN PROCESO DE INSTALACIÓN</t>
  </si>
  <si>
    <t>CENTRALES TELEFÓNICAS EN PROCESO DE CAMBIO A CENTRALES DIGITALES ALCATEL - OCB 283</t>
  </si>
  <si>
    <t xml:space="preserve">        QCN1:    NUEVA SERIE</t>
  </si>
  <si>
    <t xml:space="preserve">        QCN2     NUEVA SERIE</t>
  </si>
  <si>
    <t>SARNET</t>
  </si>
  <si>
    <t>NOTAS GENERALES:</t>
  </si>
  <si>
    <t>98-07-17</t>
  </si>
  <si>
    <t>UNA</t>
  </si>
  <si>
    <t>NÚMEROS</t>
  </si>
  <si>
    <t xml:space="preserve">CANTIDAD </t>
  </si>
  <si>
    <t>TIPO DE</t>
  </si>
  <si>
    <t>TRÁFICO</t>
  </si>
  <si>
    <t>DÍGITO</t>
  </si>
  <si>
    <t>ABONADO</t>
  </si>
  <si>
    <t>DIG. CLAVE</t>
  </si>
  <si>
    <t>PERSONAL</t>
  </si>
  <si>
    <t>NÚMERO DE ACCESO UNIVERSAL</t>
  </si>
  <si>
    <t>1700XBCDEF</t>
  </si>
  <si>
    <t>TODO</t>
  </si>
  <si>
    <t>N Virtual único como cabeza de</t>
  </si>
  <si>
    <t>diferentes números telefónicos</t>
  </si>
  <si>
    <t>NÚMERO PERSONAL UNIVERSAL</t>
  </si>
  <si>
    <t>1702ABCD</t>
  </si>
  <si>
    <t>1704ABCD</t>
  </si>
  <si>
    <t>NO TIENE</t>
  </si>
  <si>
    <t>El abonado programa el destino y puede</t>
  </si>
  <si>
    <t>hacer llamadas a su cuenta de su UPN</t>
  </si>
  <si>
    <t>1706XX...X</t>
  </si>
  <si>
    <t>1707XX...X</t>
  </si>
  <si>
    <t>2 A 15</t>
  </si>
  <si>
    <t>PBX con números de la red pública</t>
  </si>
  <si>
    <t>como extensiones</t>
  </si>
  <si>
    <t>1800ABCDEF</t>
  </si>
  <si>
    <t>El abonado llamado paga la llamada</t>
  </si>
  <si>
    <t>VOTACIÓN</t>
  </si>
  <si>
    <t>1805XXXX</t>
  </si>
  <si>
    <t>1806XXXX</t>
  </si>
  <si>
    <t>NAC-R1/INT-R1</t>
  </si>
  <si>
    <t>Votación por teléfono</t>
  </si>
  <si>
    <t>TARJETA DE TELECOMUNICACIONES</t>
  </si>
  <si>
    <t xml:space="preserve">Abonado realiza llamadas a cuenta de </t>
  </si>
  <si>
    <t>una tarjeta de telecomunicaciones</t>
  </si>
  <si>
    <t>TARJETA DE PREPAGO TELEFÓNICO</t>
  </si>
  <si>
    <t>NAC-NAC</t>
  </si>
  <si>
    <t>NAC-INT/INT-NAC</t>
  </si>
  <si>
    <t>Tarjeta de previo pago</t>
  </si>
  <si>
    <t>UPN SUSCRIPTOR</t>
  </si>
  <si>
    <t>VPN REMOTO</t>
  </si>
  <si>
    <t>COBRO REVERTIDO AUTOMÁTICO</t>
  </si>
  <si>
    <t>NAC-NAC/INT-NAC</t>
  </si>
  <si>
    <t>Cobro revertido</t>
  </si>
  <si>
    <t>KIOSCO</t>
  </si>
  <si>
    <t>1900-2XXXX</t>
  </si>
  <si>
    <t>1900-4XXXX</t>
  </si>
  <si>
    <t>Servicio de información</t>
  </si>
  <si>
    <t>DIVISIÓN DE OPERACIÓN Y ADMINISTRACIÓN</t>
  </si>
  <si>
    <t>GUAYAQUIL</t>
  </si>
  <si>
    <t>SERIES ANDINATEL</t>
  </si>
  <si>
    <t>ME\SER98</t>
  </si>
  <si>
    <t>DIV. OPERACIÓN Y ADMINISTRACIÓN</t>
  </si>
  <si>
    <t>ME\SERIES98-0715</t>
  </si>
  <si>
    <t>98-06-30</t>
  </si>
  <si>
    <t>ME\SERIES 98-06</t>
  </si>
  <si>
    <t>ELJR</t>
  </si>
  <si>
    <t>CITI</t>
  </si>
  <si>
    <t>CITIPLAZA-INQ1</t>
  </si>
  <si>
    <t>Y AGF ANALÓGICA</t>
  </si>
  <si>
    <t>CENTRAL  TELEFÓNICA QUE REEMPLAZARÁ A LAS EXISTENTES, TIPO ARF ANALÓGICA</t>
  </si>
  <si>
    <t xml:space="preserve">SISTEMA DIGITAL ALCATEL </t>
  </si>
  <si>
    <t>CONECELL</t>
  </si>
  <si>
    <t>DIV. OPERACIÓN Y OPERACIÓN</t>
  </si>
  <si>
    <t>ME\SERIES98-06</t>
  </si>
  <si>
    <t>CAP.</t>
  </si>
  <si>
    <t>SERIE ASIGNADA</t>
  </si>
  <si>
    <t>C</t>
  </si>
  <si>
    <t>NOTA:</t>
  </si>
  <si>
    <t>SISTEMA ANALÓGICO RURAL SIEMENS</t>
  </si>
  <si>
    <t>SISTEMA ANALÓGICO RURAL SIEMENS (CONTINUACIÓN)</t>
  </si>
  <si>
    <t>0</t>
  </si>
  <si>
    <t>NOMBRE DEL OPERADOR</t>
  </si>
  <si>
    <t xml:space="preserve">PLAN DE NUMERACION DE LA SEÑALIZACION </t>
  </si>
  <si>
    <t>000</t>
  </si>
  <si>
    <t>001</t>
  </si>
  <si>
    <t>010</t>
  </si>
  <si>
    <t>011</t>
  </si>
  <si>
    <t>100</t>
  </si>
  <si>
    <t>101</t>
  </si>
  <si>
    <t>110</t>
  </si>
  <si>
    <t>111</t>
  </si>
  <si>
    <t>J I H</t>
  </si>
  <si>
    <t>N M L K</t>
  </si>
  <si>
    <t>C.B</t>
  </si>
  <si>
    <t>C.D</t>
  </si>
  <si>
    <t>SIGNIFICA CODIGO BINARIO</t>
  </si>
  <si>
    <t>SIGNIFICA CODIGO DECIMAL</t>
  </si>
  <si>
    <t>0000</t>
  </si>
  <si>
    <t>0001</t>
  </si>
  <si>
    <t>0010</t>
  </si>
  <si>
    <t>0011</t>
  </si>
  <si>
    <t>0100</t>
  </si>
  <si>
    <t>0101</t>
  </si>
  <si>
    <t>0110</t>
  </si>
  <si>
    <t>0111</t>
  </si>
  <si>
    <t>1000</t>
  </si>
  <si>
    <t>1001</t>
  </si>
  <si>
    <t>1010</t>
  </si>
  <si>
    <t>1011</t>
  </si>
  <si>
    <t>1100</t>
  </si>
  <si>
    <t>1101</t>
  </si>
  <si>
    <t>1110</t>
  </si>
  <si>
    <t>1111</t>
  </si>
  <si>
    <t>Quito</t>
  </si>
  <si>
    <t>Reserva</t>
  </si>
  <si>
    <t>Pichincha</t>
  </si>
  <si>
    <t>Cotopaxi</t>
  </si>
  <si>
    <t>Tungurahua</t>
  </si>
  <si>
    <t>Chimborazo</t>
  </si>
  <si>
    <t>Pastaza</t>
  </si>
  <si>
    <t>Guayaquil</t>
  </si>
  <si>
    <t>Guayas</t>
  </si>
  <si>
    <t>Manabí</t>
  </si>
  <si>
    <t>Los Ríos</t>
  </si>
  <si>
    <t>Bolívar</t>
  </si>
  <si>
    <t>Galápagos</t>
  </si>
  <si>
    <t>Esmeraldas</t>
  </si>
  <si>
    <t>Carchi</t>
  </si>
  <si>
    <t>Imbabura</t>
  </si>
  <si>
    <t>Sucumbíos</t>
  </si>
  <si>
    <t>Napo</t>
  </si>
  <si>
    <t>Cañar</t>
  </si>
  <si>
    <t>Azuay</t>
  </si>
  <si>
    <t>Morona S.</t>
  </si>
  <si>
    <t>El Oro</t>
  </si>
  <si>
    <t>Loja</t>
  </si>
  <si>
    <t>Zamora Ch.</t>
  </si>
  <si>
    <t>CODIGO DE AREA</t>
  </si>
  <si>
    <t>CODIGO DE PROVINCIA</t>
  </si>
  <si>
    <t>LOS ESPACIOS LIBRES NO ESTAN ASIGNADOS</t>
  </si>
  <si>
    <t>EL CODIGO DE AREA "9" PUEDE SER UTILIZADO PARA LA TELEFONIA MOVIL CELULAR</t>
  </si>
  <si>
    <t>No.</t>
  </si>
  <si>
    <t>OP.</t>
  </si>
  <si>
    <t>E</t>
  </si>
  <si>
    <t>O</t>
  </si>
  <si>
    <t>T</t>
  </si>
  <si>
    <t>MES DE USO</t>
  </si>
  <si>
    <t>MES DE USO: Mes a partir del cual regirá la modificación de ampliación o liberación</t>
  </si>
  <si>
    <t>Si está vacío significa que el mes corresponde al actual o a uno anterior</t>
  </si>
  <si>
    <t>RECURSO NUMÉRICO</t>
  </si>
  <si>
    <t xml:space="preserve">MES DE </t>
  </si>
  <si>
    <t>USO</t>
  </si>
  <si>
    <t>O: Otecel S.A.</t>
  </si>
  <si>
    <t>C: Conecel S.A.</t>
  </si>
  <si>
    <t>CNT</t>
  </si>
  <si>
    <t>0.900.000</t>
  </si>
  <si>
    <t>0.800.000</t>
  </si>
  <si>
    <t>0.700.000</t>
  </si>
  <si>
    <t>0.600.000</t>
  </si>
  <si>
    <t>0.500.000</t>
  </si>
  <si>
    <t>0.400.000</t>
  </si>
  <si>
    <t>0.300.000</t>
  </si>
  <si>
    <t>0.200.000</t>
  </si>
  <si>
    <t>0.100.000</t>
  </si>
  <si>
    <t>0.000.000</t>
  </si>
  <si>
    <t>0.999.999</t>
  </si>
  <si>
    <t>0.899.999</t>
  </si>
  <si>
    <t>0.799.999</t>
  </si>
  <si>
    <t>0.699.999</t>
  </si>
  <si>
    <t>0.599.999</t>
  </si>
  <si>
    <t>0.499.999</t>
  </si>
  <si>
    <t>CONECEL S.A.</t>
  </si>
  <si>
    <t>OTECEL S.A.</t>
  </si>
  <si>
    <t xml:space="preserve">      </t>
  </si>
  <si>
    <t>CNT EP (EX-TELECSA S.A.)</t>
  </si>
  <si>
    <t>NUMERACION CORRESPONDIENTE AL CODIGO DE RED  "92"</t>
  </si>
  <si>
    <t>NUMERACION CORRESPONDIENTE AL CODIGO DE RED  "93"</t>
  </si>
  <si>
    <t>NUMERACION CORRESPONDIENTE AL CODIGO DE RED  "94"</t>
  </si>
  <si>
    <t>NUMERACION CORRESPONDIENTE AL CODIGO DE RED  "95"</t>
  </si>
  <si>
    <t>NUMERACION CORRESPONDIENTE AL CODIGO DE RED  "96"</t>
  </si>
  <si>
    <t>NUMERACION CORRESPONDIENTE AL CODIGO DE RED.  "97"</t>
  </si>
  <si>
    <t>RECURSO NUMÉRICO DISPONIBLE PARA EL SERVICIO MÓVIL AVANZADO</t>
  </si>
  <si>
    <t>Modificaciones en el recurso numérico por ampliaciones o liberaciones de la operadora</t>
  </si>
  <si>
    <t>PORCENTAJES DE ASIGNACIÓN Y DISPONIBILIDAD</t>
  </si>
  <si>
    <t>DISPONIBLE</t>
  </si>
  <si>
    <t>T: CNT EP (Ex-Telecsa S.A.)</t>
  </si>
  <si>
    <t>NUMERACION CORRESPONDIENTE AL CODIGO DE RED  "99"</t>
  </si>
  <si>
    <t>NUMERACION CORRESPONDIENTE AL CODIGO DE RED  "98"</t>
  </si>
  <si>
    <t>CNT EP (EX - TELECSA)</t>
  </si>
  <si>
    <t xml:space="preserve">O </t>
  </si>
  <si>
    <t>(M2M)</t>
  </si>
  <si>
    <t>VOZ</t>
  </si>
  <si>
    <t>DATOS</t>
  </si>
  <si>
    <t>Servicios Móvil Avanzado</t>
  </si>
  <si>
    <t>PTFN - Código de Red 92</t>
  </si>
  <si>
    <t>PTFN - Código de Red 93</t>
  </si>
  <si>
    <t>PTFN - Código de Red 94</t>
  </si>
  <si>
    <t>PTFN - Código de Red 95</t>
  </si>
  <si>
    <t>PTFN - Código de Red 96</t>
  </si>
  <si>
    <t>PTFN - Código de Red 97</t>
  </si>
  <si>
    <t>PTFN - Código de Red 98</t>
  </si>
  <si>
    <t>PTFN - Código de Red 99</t>
  </si>
  <si>
    <t xml:space="preserve">   Servicios Móvil Avanzado</t>
  </si>
  <si>
    <t xml:space="preserve">    Plan Técnico Fundamental de Numeración</t>
  </si>
  <si>
    <t xml:space="preserve">    Plan Técnico Fundamental de Numeración: Anexo 92</t>
  </si>
  <si>
    <t xml:space="preserve">    Plan Técnico Fundamental de Numeración: Anexo 93</t>
  </si>
  <si>
    <t xml:space="preserve">    Plan Técnico Fundamental de Numeración: Anexo 94</t>
  </si>
  <si>
    <t xml:space="preserve">    Plan Técnico Fundamental de Numeración: Anexo 95</t>
  </si>
  <si>
    <t xml:space="preserve">    Plan Técnico Fundamental de Numeración: Anexo 96</t>
  </si>
  <si>
    <t xml:space="preserve">    Plan Técnico Fundamental de Numeración: Anexo 97</t>
  </si>
  <si>
    <t xml:space="preserve">    Servicios Móvil Avanzado</t>
  </si>
  <si>
    <t xml:space="preserve">     Plan Técnico Fundamental de Numeración: Anexo 98</t>
  </si>
  <si>
    <t xml:space="preserve">    Plan Técnico Fundamental de Numeración: Anexo 99</t>
  </si>
  <si>
    <t xml:space="preserve">    Fecha de publicación: 30 de septiembre de 2013</t>
  </si>
  <si>
    <t>Fecha de publicación: 30 de septiembre de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</si>
</sst>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_ [$€-2]\ * #,##0.00_ ;_ [$€-2]\ * \-#,##0.00_ ;_ [$€-2]\ * &quot;-&quot;??_ "/>
    <numFmt numFmtId="167" formatCode="0000000"/>
  </numFmts>
  <fonts count="6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i/>
      <sz val="10"/>
      <name val="Arial"/>
      <family val="2"/>
    </font>
    <font>
      <b/>
      <sz val="10"/>
      <name val="Arial"/>
      <family val="2"/>
    </font>
    <font>
      <b/>
      <i/>
      <u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i/>
      <u/>
      <sz val="8"/>
      <name val="Arial"/>
      <family val="2"/>
    </font>
    <font>
      <sz val="8"/>
      <color indexed="8"/>
      <name val="Courier"/>
      <family val="3"/>
    </font>
    <font>
      <sz val="10"/>
      <name val="Arial"/>
      <family val="2"/>
    </font>
    <font>
      <sz val="6"/>
      <color indexed="8"/>
      <name val="Courier"/>
      <family val="3"/>
    </font>
    <font>
      <sz val="7"/>
      <name val="Arial"/>
      <family val="2"/>
    </font>
    <font>
      <b/>
      <sz val="6"/>
      <name val="Arial"/>
      <family val="2"/>
    </font>
    <font>
      <b/>
      <sz val="7"/>
      <name val="Arial"/>
      <family val="2"/>
    </font>
    <font>
      <b/>
      <sz val="6"/>
      <name val="Arial"/>
      <family val="2"/>
    </font>
    <font>
      <sz val="6"/>
      <name val="Arial"/>
      <family val="2"/>
    </font>
    <font>
      <b/>
      <i/>
      <sz val="8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sz val="8"/>
      <color indexed="10"/>
      <name val="Arial"/>
      <family val="2"/>
    </font>
    <font>
      <sz val="8"/>
      <color indexed="8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i/>
      <sz val="8.5"/>
      <name val="Arial"/>
      <family val="2"/>
    </font>
    <font>
      <i/>
      <sz val="10"/>
      <color indexed="12"/>
      <name val="Arial"/>
      <family val="2"/>
    </font>
    <font>
      <b/>
      <sz val="8"/>
      <color indexed="9"/>
      <name val="Arial"/>
      <family val="2"/>
    </font>
    <font>
      <b/>
      <sz val="10"/>
      <color indexed="9"/>
      <name val="Arial"/>
      <family val="2"/>
    </font>
    <font>
      <sz val="8"/>
      <color indexed="9"/>
      <name val="Arial"/>
      <family val="2"/>
    </font>
    <font>
      <sz val="10"/>
      <color indexed="10"/>
      <name val="Arial"/>
      <family val="2"/>
    </font>
    <font>
      <b/>
      <sz val="8"/>
      <color indexed="10"/>
      <name val="Arial"/>
      <family val="2"/>
    </font>
    <font>
      <b/>
      <sz val="10"/>
      <color indexed="10"/>
      <name val="Arial"/>
      <family val="2"/>
    </font>
    <font>
      <sz val="7"/>
      <color indexed="10"/>
      <name val="Arial"/>
      <family val="2"/>
    </font>
    <font>
      <sz val="8.5"/>
      <color indexed="10"/>
      <name val="Arial"/>
      <family val="2"/>
    </font>
    <font>
      <sz val="10"/>
      <name val="Arial"/>
      <family val="2"/>
    </font>
    <font>
      <sz val="9"/>
      <color indexed="12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i/>
      <sz val="10"/>
      <name val="Arial"/>
      <family val="2"/>
    </font>
    <font>
      <i/>
      <sz val="10"/>
      <color rgb="FFFF0000"/>
      <name val="Arial"/>
      <family val="2"/>
    </font>
    <font>
      <sz val="7"/>
      <color rgb="FFFF0000"/>
      <name val="Arial"/>
      <family val="2"/>
    </font>
    <font>
      <b/>
      <sz val="8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7"/>
      <color theme="0"/>
      <name val="Arial"/>
      <family val="2"/>
    </font>
    <font>
      <sz val="8"/>
      <color theme="0"/>
      <name val="Arial"/>
      <family val="2"/>
    </font>
    <font>
      <sz val="8"/>
      <name val="Arial"/>
      <family val="2"/>
      <charset val="204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rgb="FFFFFFFF"/>
      <name val="Arial"/>
      <family val="2"/>
    </font>
    <font>
      <u/>
      <sz val="12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12"/>
      </right>
      <top/>
      <bottom/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horizontal="right"/>
    </xf>
    <xf numFmtId="166" fontId="15" fillId="0" borderId="0" applyFont="0" applyFill="0" applyBorder="0" applyAlignment="0" applyProtection="0">
      <alignment horizontal="right"/>
    </xf>
    <xf numFmtId="0" fontId="30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720">
    <xf numFmtId="0" fontId="0" fillId="0" borderId="0" xfId="0">
      <alignment horizontal="right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2" xfId="0" applyBorder="1">
      <alignment horizontal="right"/>
    </xf>
    <xf numFmtId="0" fontId="4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Continuous"/>
    </xf>
    <xf numFmtId="0" fontId="1" fillId="0" borderId="5" xfId="0" applyFont="1" applyBorder="1" applyAlignment="1">
      <alignment horizontal="centerContinuous"/>
    </xf>
    <xf numFmtId="0" fontId="1" fillId="0" borderId="6" xfId="0" applyFont="1" applyBorder="1" applyAlignment="1">
      <alignment horizontal="centerContinuous"/>
    </xf>
    <xf numFmtId="0" fontId="4" fillId="0" borderId="2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4" fillId="0" borderId="8" xfId="0" applyFont="1" applyBorder="1" applyAlignment="1">
      <alignment horizontal="center"/>
    </xf>
    <xf numFmtId="0" fontId="0" fillId="0" borderId="9" xfId="0" applyBorder="1">
      <alignment horizontal="right"/>
    </xf>
    <xf numFmtId="0" fontId="5" fillId="0" borderId="0" xfId="0" applyFont="1">
      <alignment horizontal="right"/>
    </xf>
    <xf numFmtId="0" fontId="6" fillId="0" borderId="0" xfId="0" applyFont="1">
      <alignment horizontal="right"/>
    </xf>
    <xf numFmtId="0" fontId="6" fillId="0" borderId="9" xfId="0" applyFont="1" applyBorder="1">
      <alignment horizontal="right"/>
    </xf>
    <xf numFmtId="0" fontId="6" fillId="0" borderId="10" xfId="0" applyFont="1" applyBorder="1">
      <alignment horizontal="right"/>
    </xf>
    <xf numFmtId="0" fontId="6" fillId="0" borderId="11" xfId="0" applyFont="1" applyBorder="1">
      <alignment horizontal="right"/>
    </xf>
    <xf numFmtId="0" fontId="6" fillId="0" borderId="12" xfId="0" applyFont="1" applyBorder="1">
      <alignment horizontal="right"/>
    </xf>
    <xf numFmtId="0" fontId="6" fillId="0" borderId="13" xfId="0" applyFont="1" applyBorder="1">
      <alignment horizontal="right"/>
    </xf>
    <xf numFmtId="0" fontId="6" fillId="0" borderId="14" xfId="0" applyFont="1" applyBorder="1">
      <alignment horizontal="right"/>
    </xf>
    <xf numFmtId="0" fontId="6" fillId="0" borderId="15" xfId="0" applyFont="1" applyBorder="1">
      <alignment horizontal="right"/>
    </xf>
    <xf numFmtId="0" fontId="6" fillId="0" borderId="16" xfId="0" applyFont="1" applyBorder="1">
      <alignment horizontal="right"/>
    </xf>
    <xf numFmtId="0" fontId="6" fillId="0" borderId="17" xfId="0" applyFont="1" applyBorder="1">
      <alignment horizontal="right"/>
    </xf>
    <xf numFmtId="0" fontId="6" fillId="0" borderId="18" xfId="0" applyFont="1" applyBorder="1">
      <alignment horizontal="right"/>
    </xf>
    <xf numFmtId="0" fontId="6" fillId="0" borderId="0" xfId="0" applyFont="1" applyBorder="1">
      <alignment horizontal="right"/>
    </xf>
    <xf numFmtId="0" fontId="6" fillId="0" borderId="19" xfId="0" applyFont="1" applyBorder="1">
      <alignment horizontal="right"/>
    </xf>
    <xf numFmtId="0" fontId="6" fillId="0" borderId="20" xfId="0" applyFont="1" applyBorder="1">
      <alignment horizontal="right"/>
    </xf>
    <xf numFmtId="0" fontId="6" fillId="0" borderId="21" xfId="0" applyFont="1" applyBorder="1">
      <alignment horizontal="right"/>
    </xf>
    <xf numFmtId="0" fontId="6" fillId="0" borderId="22" xfId="0" applyFont="1" applyBorder="1">
      <alignment horizontal="right"/>
    </xf>
    <xf numFmtId="0" fontId="6" fillId="0" borderId="23" xfId="0" applyFont="1" applyBorder="1">
      <alignment horizontal="right"/>
    </xf>
    <xf numFmtId="0" fontId="0" fillId="0" borderId="24" xfId="0" applyBorder="1">
      <alignment horizontal="right"/>
    </xf>
    <xf numFmtId="0" fontId="7" fillId="0" borderId="25" xfId="0" applyFont="1" applyBorder="1">
      <alignment horizontal="right"/>
    </xf>
    <xf numFmtId="0" fontId="1" fillId="0" borderId="0" xfId="0" applyFont="1" applyBorder="1" applyAlignment="1">
      <alignment horizontal="centerContinuous"/>
    </xf>
    <xf numFmtId="0" fontId="1" fillId="0" borderId="26" xfId="0" applyFont="1" applyBorder="1" applyAlignment="1">
      <alignment horizontal="centerContinuous"/>
    </xf>
    <xf numFmtId="0" fontId="1" fillId="0" borderId="24" xfId="0" applyFont="1" applyBorder="1" applyAlignment="1">
      <alignment horizontal="centerContinuous"/>
    </xf>
    <xf numFmtId="0" fontId="1" fillId="0" borderId="8" xfId="0" applyFont="1" applyBorder="1" applyAlignment="1">
      <alignment horizontal="centerContinuous"/>
    </xf>
    <xf numFmtId="0" fontId="1" fillId="0" borderId="27" xfId="0" applyFont="1" applyBorder="1" applyAlignment="1">
      <alignment horizontal="centerContinuous"/>
    </xf>
    <xf numFmtId="0" fontId="1" fillId="0" borderId="28" xfId="0" applyFont="1" applyBorder="1" applyAlignment="1">
      <alignment horizontal="centerContinuous"/>
    </xf>
    <xf numFmtId="0" fontId="1" fillId="0" borderId="25" xfId="0" applyFont="1" applyBorder="1" applyAlignment="1">
      <alignment horizontal="centerContinuous"/>
    </xf>
    <xf numFmtId="0" fontId="1" fillId="0" borderId="9" xfId="0" applyFont="1" applyBorder="1" applyAlignment="1">
      <alignment horizontal="centerContinuous"/>
    </xf>
    <xf numFmtId="0" fontId="1" fillId="0" borderId="1" xfId="0" applyFont="1" applyBorder="1" applyAlignment="1">
      <alignment horizontal="centerContinuous"/>
    </xf>
    <xf numFmtId="0" fontId="6" fillId="0" borderId="29" xfId="0" applyFont="1" applyBorder="1">
      <alignment horizontal="right"/>
    </xf>
    <xf numFmtId="0" fontId="6" fillId="0" borderId="30" xfId="0" applyFont="1" applyBorder="1">
      <alignment horizontal="right"/>
    </xf>
    <xf numFmtId="0" fontId="6" fillId="0" borderId="31" xfId="0" applyFont="1" applyBorder="1">
      <alignment horizontal="right"/>
    </xf>
    <xf numFmtId="0" fontId="6" fillId="0" borderId="32" xfId="0" applyFont="1" applyBorder="1">
      <alignment horizontal="right"/>
    </xf>
    <xf numFmtId="0" fontId="6" fillId="0" borderId="33" xfId="0" applyFont="1" applyBorder="1">
      <alignment horizontal="right"/>
    </xf>
    <xf numFmtId="0" fontId="6" fillId="0" borderId="34" xfId="0" applyFont="1" applyBorder="1">
      <alignment horizontal="right"/>
    </xf>
    <xf numFmtId="0" fontId="0" fillId="0" borderId="11" xfId="0" applyBorder="1">
      <alignment horizontal="right"/>
    </xf>
    <xf numFmtId="0" fontId="0" fillId="0" borderId="14" xfId="0" applyBorder="1">
      <alignment horizontal="right"/>
    </xf>
    <xf numFmtId="0" fontId="1" fillId="0" borderId="0" xfId="0" applyFont="1">
      <alignment horizontal="right"/>
    </xf>
    <xf numFmtId="0" fontId="2" fillId="0" borderId="0" xfId="0" applyFont="1">
      <alignment horizontal="right"/>
    </xf>
    <xf numFmtId="0" fontId="8" fillId="0" borderId="0" xfId="0" applyFont="1">
      <alignment horizontal="right"/>
    </xf>
    <xf numFmtId="0" fontId="8" fillId="0" borderId="0" xfId="0" applyFont="1" applyBorder="1">
      <alignment horizontal="right"/>
    </xf>
    <xf numFmtId="0" fontId="9" fillId="0" borderId="0" xfId="0" applyFont="1">
      <alignment horizontal="right"/>
    </xf>
    <xf numFmtId="0" fontId="9" fillId="0" borderId="9" xfId="0" applyFont="1" applyBorder="1">
      <alignment horizontal="right"/>
    </xf>
    <xf numFmtId="0" fontId="1" fillId="0" borderId="9" xfId="0" applyFont="1" applyBorder="1">
      <alignment horizontal="right"/>
    </xf>
    <xf numFmtId="0" fontId="6" fillId="0" borderId="35" xfId="0" applyFont="1" applyBorder="1">
      <alignment horizontal="right"/>
    </xf>
    <xf numFmtId="0" fontId="6" fillId="0" borderId="36" xfId="0" applyFont="1" applyBorder="1">
      <alignment horizontal="right"/>
    </xf>
    <xf numFmtId="0" fontId="9" fillId="0" borderId="0" xfId="0" applyFont="1" applyBorder="1">
      <alignment horizontal="right"/>
    </xf>
    <xf numFmtId="0" fontId="6" fillId="0" borderId="37" xfId="0" applyFont="1" applyBorder="1">
      <alignment horizontal="right"/>
    </xf>
    <xf numFmtId="0" fontId="10" fillId="0" borderId="0" xfId="0" applyFont="1">
      <alignment horizontal="right"/>
    </xf>
    <xf numFmtId="0" fontId="6" fillId="0" borderId="38" xfId="0" applyFont="1" applyBorder="1">
      <alignment horizontal="right"/>
    </xf>
    <xf numFmtId="0" fontId="6" fillId="0" borderId="39" xfId="0" applyFont="1" applyBorder="1">
      <alignment horizontal="right"/>
    </xf>
    <xf numFmtId="0" fontId="11" fillId="0" borderId="24" xfId="0" applyFont="1" applyBorder="1">
      <alignment horizontal="right"/>
    </xf>
    <xf numFmtId="0" fontId="11" fillId="0" borderId="8" xfId="0" applyFont="1" applyBorder="1">
      <alignment horizontal="right"/>
    </xf>
    <xf numFmtId="0" fontId="11" fillId="0" borderId="0" xfId="0" applyFont="1" applyBorder="1">
      <alignment horizontal="right"/>
    </xf>
    <xf numFmtId="0" fontId="11" fillId="0" borderId="28" xfId="0" applyFont="1" applyBorder="1">
      <alignment horizontal="right"/>
    </xf>
    <xf numFmtId="0" fontId="11" fillId="0" borderId="9" xfId="0" applyFont="1" applyBorder="1">
      <alignment horizontal="right"/>
    </xf>
    <xf numFmtId="0" fontId="12" fillId="0" borderId="9" xfId="0" applyFont="1" applyBorder="1">
      <alignment horizontal="right"/>
    </xf>
    <xf numFmtId="0" fontId="12" fillId="0" borderId="1" xfId="0" applyFont="1" applyBorder="1">
      <alignment horizontal="right"/>
    </xf>
    <xf numFmtId="0" fontId="13" fillId="0" borderId="0" xfId="0" applyFont="1">
      <alignment horizontal="right"/>
    </xf>
    <xf numFmtId="49" fontId="6" fillId="0" borderId="12" xfId="0" applyNumberFormat="1" applyFont="1" applyBorder="1">
      <alignment horizontal="right"/>
    </xf>
    <xf numFmtId="0" fontId="6" fillId="0" borderId="11" xfId="0" applyFont="1" applyBorder="1" applyAlignment="1">
      <alignment horizontal="right"/>
    </xf>
    <xf numFmtId="0" fontId="6" fillId="0" borderId="14" xfId="0" applyFont="1" applyBorder="1" applyAlignment="1">
      <alignment horizontal="right"/>
    </xf>
    <xf numFmtId="0" fontId="0" fillId="0" borderId="16" xfId="0" applyBorder="1">
      <alignment horizontal="right"/>
    </xf>
    <xf numFmtId="0" fontId="6" fillId="0" borderId="16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Alignment="1">
      <alignment horizontal="right"/>
    </xf>
    <xf numFmtId="0" fontId="0" fillId="0" borderId="9" xfId="0" applyBorder="1" applyAlignment="1">
      <alignment horizontal="right"/>
    </xf>
    <xf numFmtId="0" fontId="6" fillId="0" borderId="0" xfId="0" applyFont="1" applyAlignment="1">
      <alignment horizontal="right"/>
    </xf>
    <xf numFmtId="0" fontId="6" fillId="0" borderId="9" xfId="0" applyFont="1" applyBorder="1" applyAlignment="1">
      <alignment horizontal="right"/>
    </xf>
    <xf numFmtId="0" fontId="6" fillId="0" borderId="32" xfId="0" applyFont="1" applyBorder="1" applyAlignment="1">
      <alignment horizontal="right"/>
    </xf>
    <xf numFmtId="0" fontId="0" fillId="0" borderId="26" xfId="0" applyBorder="1">
      <alignment horizontal="right"/>
    </xf>
    <xf numFmtId="0" fontId="0" fillId="0" borderId="8" xfId="0" applyBorder="1">
      <alignment horizontal="right"/>
    </xf>
    <xf numFmtId="0" fontId="0" fillId="0" borderId="25" xfId="0" applyBorder="1">
      <alignment horizontal="right"/>
    </xf>
    <xf numFmtId="0" fontId="0" fillId="0" borderId="1" xfId="0" applyBorder="1">
      <alignment horizontal="right"/>
    </xf>
    <xf numFmtId="0" fontId="0" fillId="0" borderId="24" xfId="0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14" fillId="0" borderId="40" xfId="0" applyFont="1" applyFill="1" applyBorder="1" applyProtection="1">
      <alignment horizontal="right"/>
    </xf>
    <xf numFmtId="0" fontId="14" fillId="0" borderId="40" xfId="0" applyFont="1" applyFill="1" applyBorder="1" applyAlignment="1" applyProtection="1"/>
    <xf numFmtId="0" fontId="14" fillId="0" borderId="40" xfId="0" applyFont="1" applyFill="1" applyBorder="1">
      <alignment horizontal="right"/>
    </xf>
    <xf numFmtId="0" fontId="14" fillId="0" borderId="41" xfId="0" applyFont="1" applyFill="1" applyBorder="1">
      <alignment horizontal="right"/>
    </xf>
    <xf numFmtId="0" fontId="15" fillId="0" borderId="0" xfId="0" applyFont="1">
      <alignment horizontal="right"/>
    </xf>
    <xf numFmtId="0" fontId="7" fillId="0" borderId="24" xfId="0" applyFont="1" applyBorder="1">
      <alignment horizontal="right"/>
    </xf>
    <xf numFmtId="0" fontId="7" fillId="0" borderId="9" xfId="0" applyFont="1" applyBorder="1">
      <alignment horizontal="right"/>
    </xf>
    <xf numFmtId="0" fontId="14" fillId="0" borderId="42" xfId="0" applyFont="1" applyFill="1" applyBorder="1">
      <alignment horizontal="right"/>
    </xf>
    <xf numFmtId="0" fontId="14" fillId="0" borderId="30" xfId="0" applyFont="1" applyFill="1" applyBorder="1" applyAlignment="1" applyProtection="1"/>
    <xf numFmtId="0" fontId="14" fillId="0" borderId="30" xfId="0" applyFont="1" applyFill="1" applyBorder="1" applyProtection="1">
      <alignment horizontal="right"/>
    </xf>
    <xf numFmtId="0" fontId="14" fillId="0" borderId="30" xfId="0" applyFont="1" applyFill="1" applyBorder="1">
      <alignment horizontal="right"/>
    </xf>
    <xf numFmtId="0" fontId="14" fillId="0" borderId="39" xfId="0" applyFont="1" applyFill="1" applyBorder="1">
      <alignment horizontal="right"/>
    </xf>
    <xf numFmtId="0" fontId="6" fillId="0" borderId="12" xfId="0" applyFont="1" applyBorder="1" applyAlignment="1">
      <alignment horizontal="left"/>
    </xf>
    <xf numFmtId="0" fontId="6" fillId="0" borderId="10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1" fillId="0" borderId="9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33" xfId="0" applyFont="1" applyBorder="1" applyAlignment="1">
      <alignment horizontal="left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7" fillId="0" borderId="26" xfId="0" applyFont="1" applyBorder="1" applyAlignment="1">
      <alignment horizontal="left"/>
    </xf>
    <xf numFmtId="0" fontId="6" fillId="0" borderId="24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0" borderId="27" xfId="0" applyFont="1" applyBorder="1" applyAlignment="1">
      <alignment horizontal="left"/>
    </xf>
    <xf numFmtId="0" fontId="11" fillId="0" borderId="0" xfId="0" applyFont="1" applyBorder="1" applyAlignment="1">
      <alignment horizontal="left"/>
    </xf>
    <xf numFmtId="0" fontId="11" fillId="0" borderId="28" xfId="0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11" fillId="0" borderId="9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1" xfId="0" applyFont="1" applyBorder="1" applyAlignment="1">
      <alignment horizontal="left"/>
    </xf>
    <xf numFmtId="0" fontId="0" fillId="0" borderId="9" xfId="0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38" xfId="0" applyFont="1" applyBorder="1" applyAlignment="1">
      <alignment horizontal="left"/>
    </xf>
    <xf numFmtId="0" fontId="6" fillId="0" borderId="34" xfId="0" applyFont="1" applyBorder="1" applyAlignment="1">
      <alignment horizontal="left"/>
    </xf>
    <xf numFmtId="0" fontId="6" fillId="0" borderId="43" xfId="0" applyFont="1" applyBorder="1" applyAlignment="1">
      <alignment horizontal="right"/>
    </xf>
    <xf numFmtId="0" fontId="6" fillId="0" borderId="43" xfId="0" applyFont="1" applyBorder="1">
      <alignment horizontal="right"/>
    </xf>
    <xf numFmtId="0" fontId="6" fillId="0" borderId="43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4" fillId="0" borderId="2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7" fillId="0" borderId="26" xfId="0" applyFont="1" applyBorder="1" applyAlignment="1">
      <alignment horizontal="centerContinuous"/>
    </xf>
    <xf numFmtId="0" fontId="7" fillId="0" borderId="8" xfId="0" applyFont="1" applyBorder="1" applyAlignment="1">
      <alignment horizontal="centerContinuous"/>
    </xf>
    <xf numFmtId="0" fontId="7" fillId="0" borderId="7" xfId="0" applyFont="1" applyBorder="1" applyAlignment="1">
      <alignment horizontal="center"/>
    </xf>
    <xf numFmtId="0" fontId="11" fillId="0" borderId="8" xfId="0" applyFont="1" applyBorder="1" applyAlignment="1">
      <alignment horizontal="left"/>
    </xf>
    <xf numFmtId="0" fontId="11" fillId="0" borderId="1" xfId="0" applyFont="1" applyBorder="1" applyAlignment="1">
      <alignment horizontal="left"/>
    </xf>
    <xf numFmtId="0" fontId="7" fillId="0" borderId="26" xfId="0" applyFont="1" applyBorder="1" applyAlignment="1">
      <alignment horizontal="right"/>
    </xf>
    <xf numFmtId="0" fontId="7" fillId="0" borderId="27" xfId="0" applyFont="1" applyBorder="1" applyAlignment="1">
      <alignment horizontal="right"/>
    </xf>
    <xf numFmtId="0" fontId="7" fillId="0" borderId="25" xfId="0" applyFont="1" applyBorder="1" applyAlignment="1">
      <alignment horizontal="right"/>
    </xf>
    <xf numFmtId="0" fontId="0" fillId="0" borderId="0" xfId="0" applyBorder="1">
      <alignment horizontal="right"/>
    </xf>
    <xf numFmtId="0" fontId="7" fillId="0" borderId="25" xfId="0" applyFont="1" applyBorder="1" applyAlignment="1">
      <alignment horizontal="centerContinuous"/>
    </xf>
    <xf numFmtId="0" fontId="7" fillId="0" borderId="1" xfId="0" applyFont="1" applyBorder="1" applyAlignment="1">
      <alignment horizontal="centerContinuous"/>
    </xf>
    <xf numFmtId="0" fontId="6" fillId="0" borderId="41" xfId="0" applyFont="1" applyBorder="1">
      <alignment horizontal="right"/>
    </xf>
    <xf numFmtId="0" fontId="14" fillId="0" borderId="40" xfId="0" applyFont="1" applyFill="1" applyBorder="1" applyAlignment="1">
      <alignment horizontal="left"/>
    </xf>
    <xf numFmtId="0" fontId="14" fillId="0" borderId="40" xfId="0" applyFont="1" applyFill="1" applyBorder="1" applyAlignment="1" applyProtection="1">
      <alignment horizontal="right"/>
    </xf>
    <xf numFmtId="0" fontId="14" fillId="0" borderId="21" xfId="0" applyFont="1" applyFill="1" applyBorder="1" applyAlignment="1" applyProtection="1">
      <alignment horizontal="right"/>
    </xf>
    <xf numFmtId="0" fontId="14" fillId="0" borderId="21" xfId="0" applyFont="1" applyFill="1" applyBorder="1" applyProtection="1">
      <alignment horizontal="right"/>
    </xf>
    <xf numFmtId="0" fontId="14" fillId="0" borderId="21" xfId="0" applyFont="1" applyFill="1" applyBorder="1">
      <alignment horizontal="right"/>
    </xf>
    <xf numFmtId="0" fontId="14" fillId="0" borderId="21" xfId="0" applyFont="1" applyFill="1" applyBorder="1" applyAlignment="1" applyProtection="1"/>
    <xf numFmtId="0" fontId="14" fillId="0" borderId="38" xfId="0" applyFont="1" applyFill="1" applyBorder="1">
      <alignment horizontal="right"/>
    </xf>
    <xf numFmtId="0" fontId="14" fillId="0" borderId="0" xfId="0" applyFont="1" applyFill="1" applyBorder="1">
      <alignment horizontal="right"/>
    </xf>
    <xf numFmtId="0" fontId="7" fillId="0" borderId="0" xfId="0" applyFont="1" applyBorder="1" applyAlignment="1">
      <alignment horizontal="centerContinuous"/>
    </xf>
    <xf numFmtId="0" fontId="0" fillId="0" borderId="0" xfId="0" applyAlignment="1"/>
    <xf numFmtId="0" fontId="6" fillId="0" borderId="44" xfId="0" applyFont="1" applyBorder="1">
      <alignment horizontal="right"/>
    </xf>
    <xf numFmtId="0" fontId="0" fillId="0" borderId="25" xfId="0" applyBorder="1" applyAlignment="1"/>
    <xf numFmtId="0" fontId="0" fillId="0" borderId="1" xfId="0" applyBorder="1" applyAlignment="1"/>
    <xf numFmtId="0" fontId="6" fillId="0" borderId="28" xfId="0" applyFont="1" applyBorder="1" applyAlignment="1"/>
    <xf numFmtId="0" fontId="6" fillId="0" borderId="1" xfId="0" applyFont="1" applyBorder="1" applyAlignment="1">
      <alignment horizontal="left"/>
    </xf>
    <xf numFmtId="0" fontId="0" fillId="0" borderId="24" xfId="0" applyBorder="1" applyAlignment="1"/>
    <xf numFmtId="0" fontId="0" fillId="0" borderId="8" xfId="0" applyBorder="1" applyAlignment="1"/>
    <xf numFmtId="0" fontId="0" fillId="0" borderId="9" xfId="0" applyBorder="1" applyAlignment="1"/>
    <xf numFmtId="0" fontId="1" fillId="0" borderId="2" xfId="0" applyFont="1" applyBorder="1" applyAlignment="1">
      <alignment horizontal="centerContinuous"/>
    </xf>
    <xf numFmtId="0" fontId="0" fillId="0" borderId="3" xfId="0" applyBorder="1" applyAlignment="1"/>
    <xf numFmtId="0" fontId="0" fillId="0" borderId="28" xfId="0" applyBorder="1" applyAlignment="1">
      <alignment horizontal="centerContinuous"/>
    </xf>
    <xf numFmtId="0" fontId="1" fillId="0" borderId="45" xfId="0" applyFont="1" applyBorder="1" applyAlignment="1">
      <alignment horizontal="centerContinuous"/>
    </xf>
    <xf numFmtId="0" fontId="6" fillId="0" borderId="25" xfId="0" applyFont="1" applyBorder="1" applyAlignment="1">
      <alignment horizontal="right"/>
    </xf>
    <xf numFmtId="0" fontId="6" fillId="0" borderId="46" xfId="0" applyFont="1" applyBorder="1">
      <alignment horizontal="right"/>
    </xf>
    <xf numFmtId="0" fontId="6" fillId="0" borderId="0" xfId="0" applyFont="1" applyAlignment="1">
      <alignment horizontal="center"/>
    </xf>
    <xf numFmtId="0" fontId="6" fillId="0" borderId="20" xfId="0" applyFont="1" applyBorder="1" applyAlignment="1">
      <alignment horizontal="left"/>
    </xf>
    <xf numFmtId="0" fontId="6" fillId="0" borderId="47" xfId="0" applyFont="1" applyBorder="1" applyAlignment="1">
      <alignment horizontal="left"/>
    </xf>
    <xf numFmtId="0" fontId="6" fillId="0" borderId="48" xfId="0" applyFont="1" applyBorder="1" applyAlignment="1">
      <alignment horizontal="right"/>
    </xf>
    <xf numFmtId="0" fontId="6" fillId="0" borderId="49" xfId="0" applyFont="1" applyBorder="1">
      <alignment horizontal="right"/>
    </xf>
    <xf numFmtId="0" fontId="6" fillId="0" borderId="47" xfId="0" applyFont="1" applyBorder="1">
      <alignment horizontal="right"/>
    </xf>
    <xf numFmtId="0" fontId="6" fillId="0" borderId="1" xfId="0" applyFont="1" applyBorder="1">
      <alignment horizontal="right"/>
    </xf>
    <xf numFmtId="0" fontId="6" fillId="0" borderId="50" xfId="0" applyFont="1" applyBorder="1" applyAlignment="1">
      <alignment horizontal="right"/>
    </xf>
    <xf numFmtId="0" fontId="6" fillId="0" borderId="51" xfId="0" applyFont="1" applyBorder="1">
      <alignment horizontal="right"/>
    </xf>
    <xf numFmtId="0" fontId="6" fillId="0" borderId="51" xfId="0" applyFont="1" applyBorder="1" applyAlignment="1">
      <alignment horizontal="left"/>
    </xf>
    <xf numFmtId="0" fontId="6" fillId="0" borderId="5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6" fillId="0" borderId="40" xfId="0" applyFont="1" applyFill="1" applyBorder="1" applyAlignment="1">
      <alignment horizontal="left"/>
    </xf>
    <xf numFmtId="0" fontId="16" fillId="0" borderId="40" xfId="0" applyFont="1" applyFill="1" applyBorder="1" applyAlignment="1" applyProtection="1"/>
    <xf numFmtId="0" fontId="7" fillId="0" borderId="27" xfId="0" applyFont="1" applyBorder="1" applyAlignment="1">
      <alignment horizontal="centerContinuous"/>
    </xf>
    <xf numFmtId="0" fontId="7" fillId="0" borderId="28" xfId="0" applyFont="1" applyBorder="1" applyAlignment="1">
      <alignment horizontal="centerContinuous"/>
    </xf>
    <xf numFmtId="0" fontId="1" fillId="0" borderId="28" xfId="0" applyFont="1" applyFill="1" applyBorder="1" applyAlignment="1">
      <alignment horizontal="centerContinuous"/>
    </xf>
    <xf numFmtId="0" fontId="6" fillId="2" borderId="14" xfId="0" applyFont="1" applyFill="1" applyBorder="1" applyAlignment="1">
      <alignment horizontal="right"/>
    </xf>
    <xf numFmtId="0" fontId="6" fillId="2" borderId="10" xfId="0" applyFont="1" applyFill="1" applyBorder="1" applyAlignment="1">
      <alignment horizontal="left"/>
    </xf>
    <xf numFmtId="0" fontId="6" fillId="2" borderId="21" xfId="0" applyFont="1" applyFill="1" applyBorder="1">
      <alignment horizontal="right"/>
    </xf>
    <xf numFmtId="0" fontId="6" fillId="2" borderId="22" xfId="0" applyFont="1" applyFill="1" applyBorder="1">
      <alignment horizontal="right"/>
    </xf>
    <xf numFmtId="0" fontId="6" fillId="2" borderId="10" xfId="0" applyFont="1" applyFill="1" applyBorder="1">
      <alignment horizontal="right"/>
    </xf>
    <xf numFmtId="0" fontId="6" fillId="2" borderId="15" xfId="0" applyFont="1" applyFill="1" applyBorder="1" applyAlignment="1">
      <alignment horizontal="left"/>
    </xf>
    <xf numFmtId="0" fontId="17" fillId="0" borderId="24" xfId="0" applyFont="1" applyBorder="1" applyAlignment="1">
      <alignment horizontal="left"/>
    </xf>
    <xf numFmtId="0" fontId="17" fillId="0" borderId="8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7" fillId="0" borderId="28" xfId="0" applyFont="1" applyBorder="1" applyAlignment="1">
      <alignment horizontal="left"/>
    </xf>
    <xf numFmtId="0" fontId="17" fillId="0" borderId="9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8" fillId="0" borderId="1" xfId="0" applyFont="1" applyBorder="1" applyAlignment="1">
      <alignment horizontal="center"/>
    </xf>
    <xf numFmtId="0" fontId="0" fillId="0" borderId="2" xfId="0" applyBorder="1" applyAlignment="1">
      <alignment horizontal="left"/>
    </xf>
    <xf numFmtId="0" fontId="1" fillId="0" borderId="9" xfId="0" applyFont="1" applyBorder="1" applyAlignment="1">
      <alignment horizontal="center"/>
    </xf>
    <xf numFmtId="49" fontId="0" fillId="0" borderId="0" xfId="0" applyNumberFormat="1">
      <alignment horizontal="right"/>
    </xf>
    <xf numFmtId="49" fontId="6" fillId="0" borderId="0" xfId="0" applyNumberFormat="1" applyFont="1">
      <alignment horizontal="right"/>
    </xf>
    <xf numFmtId="0" fontId="19" fillId="0" borderId="2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6" fillId="0" borderId="22" xfId="0" applyFont="1" applyBorder="1" applyAlignment="1">
      <alignment horizontal="left"/>
    </xf>
    <xf numFmtId="0" fontId="0" fillId="0" borderId="16" xfId="0" applyBorder="1" applyAlignment="1">
      <alignment horizontal="right"/>
    </xf>
    <xf numFmtId="0" fontId="6" fillId="0" borderId="44" xfId="0" applyFont="1" applyBorder="1" applyAlignment="1">
      <alignment horizontal="left"/>
    </xf>
    <xf numFmtId="0" fontId="6" fillId="0" borderId="39" xfId="0" applyFont="1" applyBorder="1" applyAlignment="1">
      <alignment horizontal="left"/>
    </xf>
    <xf numFmtId="0" fontId="6" fillId="0" borderId="10" xfId="0" applyFont="1" applyFill="1" applyBorder="1">
      <alignment horizontal="right"/>
    </xf>
    <xf numFmtId="0" fontId="6" fillId="0" borderId="10" xfId="0" applyFont="1" applyFill="1" applyBorder="1" applyAlignment="1">
      <alignment horizontal="left"/>
    </xf>
    <xf numFmtId="0" fontId="6" fillId="0" borderId="21" xfId="0" applyFont="1" applyFill="1" applyBorder="1">
      <alignment horizontal="right"/>
    </xf>
    <xf numFmtId="0" fontId="6" fillId="0" borderId="22" xfId="0" applyFont="1" applyFill="1" applyBorder="1">
      <alignment horizontal="right"/>
    </xf>
    <xf numFmtId="0" fontId="6" fillId="0" borderId="15" xfId="0" applyFont="1" applyFill="1" applyBorder="1" applyAlignment="1">
      <alignment horizontal="left"/>
    </xf>
    <xf numFmtId="0" fontId="6" fillId="0" borderId="29" xfId="0" applyFont="1" applyFill="1" applyBorder="1">
      <alignment horizontal="right"/>
    </xf>
    <xf numFmtId="0" fontId="6" fillId="0" borderId="38" xfId="0" applyFont="1" applyFill="1" applyBorder="1" applyAlignment="1">
      <alignment horizontal="left"/>
    </xf>
    <xf numFmtId="0" fontId="6" fillId="0" borderId="17" xfId="0" applyFont="1" applyFill="1" applyBorder="1">
      <alignment horizontal="right"/>
    </xf>
    <xf numFmtId="0" fontId="6" fillId="0" borderId="17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1" xfId="0" applyFont="1" applyFill="1" applyBorder="1" applyAlignment="1">
      <alignment horizontal="right"/>
    </xf>
    <xf numFmtId="0" fontId="6" fillId="0" borderId="14" xfId="0" applyFont="1" applyFill="1" applyBorder="1" applyAlignment="1">
      <alignment horizontal="right"/>
    </xf>
    <xf numFmtId="0" fontId="6" fillId="0" borderId="16" xfId="0" applyFont="1" applyFill="1" applyBorder="1" applyAlignment="1">
      <alignment horizontal="right"/>
    </xf>
    <xf numFmtId="0" fontId="6" fillId="0" borderId="19" xfId="0" applyFont="1" applyFill="1" applyBorder="1">
      <alignment horizontal="right"/>
    </xf>
    <xf numFmtId="0" fontId="6" fillId="0" borderId="20" xfId="0" applyFont="1" applyFill="1" applyBorder="1">
      <alignment horizontal="right"/>
    </xf>
    <xf numFmtId="0" fontId="16" fillId="0" borderId="42" xfId="0" applyFont="1" applyFill="1" applyBorder="1">
      <alignment horizontal="right"/>
    </xf>
    <xf numFmtId="0" fontId="7" fillId="0" borderId="0" xfId="0" applyFont="1" applyBorder="1" applyAlignment="1">
      <alignment horizontal="left"/>
    </xf>
    <xf numFmtId="0" fontId="4" fillId="0" borderId="0" xfId="0" applyFont="1" applyBorder="1" applyAlignment="1">
      <alignment horizontal="centerContinuous"/>
    </xf>
    <xf numFmtId="0" fontId="7" fillId="0" borderId="0" xfId="0" applyFont="1" applyBorder="1" applyAlignment="1">
      <alignment horizontal="center"/>
    </xf>
    <xf numFmtId="0" fontId="6" fillId="3" borderId="14" xfId="0" applyFont="1" applyFill="1" applyBorder="1" applyAlignment="1">
      <alignment horizontal="right"/>
    </xf>
    <xf numFmtId="0" fontId="6" fillId="3" borderId="10" xfId="0" applyFont="1" applyFill="1" applyBorder="1" applyAlignment="1">
      <alignment horizontal="left"/>
    </xf>
    <xf numFmtId="0" fontId="6" fillId="3" borderId="10" xfId="0" applyFont="1" applyFill="1" applyBorder="1">
      <alignment horizontal="right"/>
    </xf>
    <xf numFmtId="0" fontId="6" fillId="3" borderId="15" xfId="0" applyFont="1" applyFill="1" applyBorder="1" applyAlignment="1">
      <alignment horizontal="left"/>
    </xf>
    <xf numFmtId="0" fontId="0" fillId="0" borderId="0" xfId="0" applyFill="1">
      <alignment horizontal="right"/>
    </xf>
    <xf numFmtId="0" fontId="6" fillId="0" borderId="23" xfId="0" applyFont="1" applyFill="1" applyBorder="1">
      <alignment horizontal="right"/>
    </xf>
    <xf numFmtId="0" fontId="6" fillId="0" borderId="9" xfId="0" applyFont="1" applyFill="1" applyBorder="1">
      <alignment horizontal="right"/>
    </xf>
    <xf numFmtId="0" fontId="6" fillId="3" borderId="29" xfId="0" applyFont="1" applyFill="1" applyBorder="1">
      <alignment horizontal="right"/>
    </xf>
    <xf numFmtId="0" fontId="6" fillId="0" borderId="49" xfId="0" applyFont="1" applyBorder="1" applyAlignment="1">
      <alignment horizontal="left"/>
    </xf>
    <xf numFmtId="0" fontId="6" fillId="0" borderId="36" xfId="0" applyFont="1" applyBorder="1" applyAlignment="1">
      <alignment horizontal="left"/>
    </xf>
    <xf numFmtId="0" fontId="21" fillId="0" borderId="0" xfId="0" applyFont="1">
      <alignment horizontal="right"/>
    </xf>
    <xf numFmtId="0" fontId="21" fillId="0" borderId="0" xfId="0" applyFont="1" applyAlignment="1">
      <alignment horizontal="left"/>
    </xf>
    <xf numFmtId="0" fontId="21" fillId="2" borderId="0" xfId="0" applyFont="1" applyFill="1">
      <alignment horizontal="right"/>
    </xf>
    <xf numFmtId="0" fontId="22" fillId="0" borderId="0" xfId="0" applyFont="1" applyAlignment="1">
      <alignment horizontal="left"/>
    </xf>
    <xf numFmtId="0" fontId="23" fillId="0" borderId="0" xfId="0" applyFont="1">
      <alignment horizontal="right"/>
    </xf>
    <xf numFmtId="0" fontId="0" fillId="0" borderId="27" xfId="0" applyBorder="1">
      <alignment horizontal="right"/>
    </xf>
    <xf numFmtId="0" fontId="0" fillId="0" borderId="28" xfId="0" applyBorder="1">
      <alignment horizontal="right"/>
    </xf>
    <xf numFmtId="0" fontId="6" fillId="0" borderId="2" xfId="0" applyFont="1" applyBorder="1" applyAlignment="1">
      <alignment horizontal="left"/>
    </xf>
    <xf numFmtId="0" fontId="6" fillId="0" borderId="45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7" xfId="0" applyFont="1" applyBorder="1">
      <alignment horizontal="right"/>
    </xf>
    <xf numFmtId="0" fontId="1" fillId="0" borderId="2" xfId="0" applyFont="1" applyBorder="1" applyAlignment="1"/>
    <xf numFmtId="0" fontId="1" fillId="0" borderId="3" xfId="0" applyFont="1" applyBorder="1" applyAlignment="1"/>
    <xf numFmtId="0" fontId="0" fillId="0" borderId="36" xfId="0" applyBorder="1">
      <alignment horizontal="right"/>
    </xf>
    <xf numFmtId="0" fontId="0" fillId="0" borderId="53" xfId="0" applyBorder="1">
      <alignment horizontal="right"/>
    </xf>
    <xf numFmtId="0" fontId="0" fillId="0" borderId="20" xfId="0" applyBorder="1">
      <alignment horizontal="right"/>
    </xf>
    <xf numFmtId="0" fontId="0" fillId="0" borderId="48" xfId="0" applyBorder="1">
      <alignment horizontal="right"/>
    </xf>
    <xf numFmtId="0" fontId="0" fillId="0" borderId="43" xfId="0" applyBorder="1">
      <alignment horizontal="right"/>
    </xf>
    <xf numFmtId="0" fontId="14" fillId="0" borderId="54" xfId="0" applyFont="1" applyFill="1" applyBorder="1" applyAlignment="1" applyProtection="1"/>
    <xf numFmtId="0" fontId="14" fillId="0" borderId="54" xfId="0" applyFont="1" applyFill="1" applyBorder="1" applyProtection="1">
      <alignment horizontal="right"/>
    </xf>
    <xf numFmtId="0" fontId="14" fillId="0" borderId="54" xfId="0" applyFont="1" applyFill="1" applyBorder="1">
      <alignment horizontal="right"/>
    </xf>
    <xf numFmtId="0" fontId="14" fillId="0" borderId="28" xfId="0" applyFont="1" applyFill="1" applyBorder="1">
      <alignment horizontal="right"/>
    </xf>
    <xf numFmtId="0" fontId="6" fillId="0" borderId="0" xfId="0" applyFont="1" applyFill="1">
      <alignment horizontal="right"/>
    </xf>
    <xf numFmtId="0" fontId="6" fillId="0" borderId="21" xfId="0" applyFont="1" applyFill="1" applyBorder="1" applyAlignment="1">
      <alignment horizontal="left"/>
    </xf>
    <xf numFmtId="0" fontId="0" fillId="0" borderId="46" xfId="0" applyFill="1" applyBorder="1">
      <alignment horizontal="right"/>
    </xf>
    <xf numFmtId="0" fontId="0" fillId="0" borderId="46" xfId="0" applyFill="1" applyBorder="1" applyAlignment="1">
      <alignment horizontal="left"/>
    </xf>
    <xf numFmtId="0" fontId="0" fillId="0" borderId="9" xfId="0" applyFill="1" applyBorder="1">
      <alignment horizontal="right"/>
    </xf>
    <xf numFmtId="0" fontId="6" fillId="0" borderId="48" xfId="0" applyFont="1" applyFill="1" applyBorder="1" applyAlignment="1">
      <alignment horizontal="right"/>
    </xf>
    <xf numFmtId="0" fontId="6" fillId="0" borderId="0" xfId="0" applyFont="1" applyFill="1" applyAlignment="1">
      <alignment horizontal="right"/>
    </xf>
    <xf numFmtId="0" fontId="6" fillId="0" borderId="55" xfId="0" applyFont="1" applyBorder="1">
      <alignment horizontal="right"/>
    </xf>
    <xf numFmtId="0" fontId="6" fillId="0" borderId="55" xfId="0" applyFont="1" applyBorder="1" applyAlignment="1">
      <alignment horizontal="left"/>
    </xf>
    <xf numFmtId="0" fontId="6" fillId="0" borderId="42" xfId="0" applyFont="1" applyBorder="1" applyAlignment="1">
      <alignment horizontal="left"/>
    </xf>
    <xf numFmtId="0" fontId="14" fillId="0" borderId="0" xfId="0" applyFont="1" applyFill="1" applyBorder="1" applyAlignment="1" applyProtection="1"/>
    <xf numFmtId="0" fontId="14" fillId="0" borderId="0" xfId="0" applyFont="1" applyFill="1" applyBorder="1" applyProtection="1">
      <alignment horizontal="right"/>
    </xf>
    <xf numFmtId="0" fontId="14" fillId="0" borderId="0" xfId="0" applyFont="1" applyFill="1" applyBorder="1" applyAlignment="1">
      <alignment horizontal="left"/>
    </xf>
    <xf numFmtId="0" fontId="14" fillId="0" borderId="30" xfId="0" applyFont="1" applyFill="1" applyBorder="1" applyAlignment="1">
      <alignment horizontal="left"/>
    </xf>
    <xf numFmtId="0" fontId="9" fillId="0" borderId="9" xfId="0" applyFont="1" applyBorder="1" applyAlignment="1">
      <alignment horizontal="left"/>
    </xf>
    <xf numFmtId="0" fontId="4" fillId="0" borderId="9" xfId="0" applyFont="1" applyBorder="1" applyAlignment="1">
      <alignment horizontal="centerContinuous"/>
    </xf>
    <xf numFmtId="0" fontId="7" fillId="0" borderId="9" xfId="0" applyFont="1" applyBorder="1" applyAlignment="1">
      <alignment horizontal="center"/>
    </xf>
    <xf numFmtId="0" fontId="7" fillId="0" borderId="9" xfId="0" applyFont="1" applyBorder="1" applyAlignment="1">
      <alignment horizontal="centerContinuous"/>
    </xf>
    <xf numFmtId="0" fontId="16" fillId="0" borderId="21" xfId="0" applyFont="1" applyFill="1" applyBorder="1" applyAlignment="1">
      <alignment horizontal="left"/>
    </xf>
    <xf numFmtId="0" fontId="24" fillId="0" borderId="0" xfId="0" applyFont="1" applyFill="1" applyBorder="1" applyAlignment="1" applyProtection="1"/>
    <xf numFmtId="0" fontId="0" fillId="0" borderId="56" xfId="0" applyFill="1" applyBorder="1" applyAlignment="1">
      <alignment horizontal="left"/>
    </xf>
    <xf numFmtId="0" fontId="6" fillId="0" borderId="37" xfId="0" applyFont="1" applyFill="1" applyBorder="1">
      <alignment horizontal="right"/>
    </xf>
    <xf numFmtId="0" fontId="6" fillId="0" borderId="13" xfId="0" applyFont="1" applyFill="1" applyBorder="1" applyAlignment="1">
      <alignment horizontal="left"/>
    </xf>
    <xf numFmtId="0" fontId="6" fillId="0" borderId="35" xfId="0" applyFont="1" applyFill="1" applyBorder="1">
      <alignment horizontal="right"/>
    </xf>
    <xf numFmtId="0" fontId="0" fillId="0" borderId="28" xfId="0" applyBorder="1" applyAlignment="1"/>
    <xf numFmtId="0" fontId="4" fillId="0" borderId="0" xfId="0" applyFont="1" applyBorder="1" applyAlignment="1"/>
    <xf numFmtId="0" fontId="9" fillId="0" borderId="28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6" fillId="0" borderId="24" xfId="0" applyFont="1" applyBorder="1">
      <alignment horizontal="right"/>
    </xf>
    <xf numFmtId="0" fontId="6" fillId="0" borderId="23" xfId="0" applyFont="1" applyBorder="1" applyAlignment="1">
      <alignment horizontal="left"/>
    </xf>
    <xf numFmtId="0" fontId="6" fillId="0" borderId="41" xfId="0" applyFont="1" applyBorder="1" applyAlignment="1">
      <alignment horizontal="left"/>
    </xf>
    <xf numFmtId="0" fontId="6" fillId="0" borderId="29" xfId="0" applyFont="1" applyBorder="1" applyAlignment="1">
      <alignment horizontal="left"/>
    </xf>
    <xf numFmtId="0" fontId="6" fillId="0" borderId="8" xfId="0" applyFont="1" applyBorder="1">
      <alignment horizontal="right"/>
    </xf>
    <xf numFmtId="0" fontId="6" fillId="0" borderId="28" xfId="0" applyFont="1" applyBorder="1">
      <alignment horizontal="right"/>
    </xf>
    <xf numFmtId="0" fontId="6" fillId="0" borderId="42" xfId="0" applyFont="1" applyBorder="1">
      <alignment horizontal="right"/>
    </xf>
    <xf numFmtId="0" fontId="13" fillId="0" borderId="57" xfId="0" applyFont="1" applyBorder="1">
      <alignment horizontal="right"/>
    </xf>
    <xf numFmtId="0" fontId="6" fillId="0" borderId="58" xfId="0" applyFont="1" applyBorder="1" applyAlignment="1">
      <alignment horizontal="right"/>
    </xf>
    <xf numFmtId="0" fontId="6" fillId="0" borderId="53" xfId="0" applyFont="1" applyBorder="1" applyAlignment="1">
      <alignment horizontal="right"/>
    </xf>
    <xf numFmtId="0" fontId="6" fillId="0" borderId="48" xfId="0" applyFont="1" applyBorder="1">
      <alignment horizontal="right"/>
    </xf>
    <xf numFmtId="0" fontId="13" fillId="0" borderId="59" xfId="0" applyFont="1" applyBorder="1">
      <alignment horizontal="right"/>
    </xf>
    <xf numFmtId="0" fontId="6" fillId="0" borderId="60" xfId="0" applyFont="1" applyBorder="1" applyAlignment="1" applyProtection="1">
      <alignment horizontal="right"/>
      <protection locked="0"/>
    </xf>
    <xf numFmtId="0" fontId="6" fillId="0" borderId="61" xfId="0" applyFont="1" applyBorder="1" applyAlignment="1">
      <alignment horizontal="right"/>
    </xf>
    <xf numFmtId="0" fontId="6" fillId="0" borderId="51" xfId="0" applyFont="1" applyBorder="1" applyAlignment="1">
      <alignment horizontal="right"/>
    </xf>
    <xf numFmtId="0" fontId="6" fillId="0" borderId="10" xfId="0" applyFont="1" applyBorder="1" applyAlignment="1">
      <alignment horizontal="right"/>
    </xf>
    <xf numFmtId="49" fontId="6" fillId="0" borderId="51" xfId="0" applyNumberFormat="1" applyFont="1" applyBorder="1" applyAlignment="1" applyProtection="1">
      <alignment horizontal="right"/>
      <protection locked="0"/>
    </xf>
    <xf numFmtId="49" fontId="6" fillId="0" borderId="61" xfId="0" applyNumberFormat="1" applyFont="1" applyBorder="1" applyAlignment="1" applyProtection="1">
      <alignment horizontal="right"/>
      <protection locked="0"/>
    </xf>
    <xf numFmtId="49" fontId="6" fillId="0" borderId="10" xfId="0" applyNumberFormat="1" applyFont="1" applyBorder="1" applyAlignment="1" applyProtection="1">
      <alignment horizontal="right"/>
      <protection locked="0"/>
    </xf>
    <xf numFmtId="0" fontId="6" fillId="0" borderId="62" xfId="0" applyFont="1" applyBorder="1">
      <alignment horizontal="right"/>
    </xf>
    <xf numFmtId="0" fontId="1" fillId="0" borderId="59" xfId="0" applyFont="1" applyBorder="1" applyAlignment="1">
      <alignment horizontal="left"/>
    </xf>
    <xf numFmtId="0" fontId="6" fillId="0" borderId="60" xfId="0" applyFont="1" applyBorder="1" applyAlignment="1">
      <alignment horizontal="left"/>
    </xf>
    <xf numFmtId="0" fontId="6" fillId="0" borderId="61" xfId="0" applyFont="1" applyBorder="1" applyAlignment="1">
      <alignment horizontal="left"/>
    </xf>
    <xf numFmtId="0" fontId="6" fillId="0" borderId="62" xfId="0" applyFont="1" applyBorder="1" applyAlignment="1">
      <alignment horizontal="left"/>
    </xf>
    <xf numFmtId="0" fontId="13" fillId="0" borderId="59" xfId="0" applyFont="1" applyBorder="1" applyAlignment="1">
      <alignment horizontal="left"/>
    </xf>
    <xf numFmtId="49" fontId="6" fillId="0" borderId="60" xfId="0" applyNumberFormat="1" applyFont="1" applyBorder="1">
      <alignment horizontal="right"/>
    </xf>
    <xf numFmtId="49" fontId="6" fillId="0" borderId="61" xfId="0" applyNumberFormat="1" applyFont="1" applyBorder="1">
      <alignment horizontal="right"/>
    </xf>
    <xf numFmtId="0" fontId="6" fillId="0" borderId="61" xfId="0" applyFont="1" applyBorder="1">
      <alignment horizontal="right"/>
    </xf>
    <xf numFmtId="0" fontId="6" fillId="0" borderId="59" xfId="0" applyFont="1" applyBorder="1" applyAlignment="1">
      <alignment horizontal="left"/>
    </xf>
    <xf numFmtId="0" fontId="6" fillId="0" borderId="60" xfId="0" applyFont="1" applyBorder="1">
      <alignment horizontal="right"/>
    </xf>
    <xf numFmtId="0" fontId="6" fillId="0" borderId="59" xfId="0" applyFont="1" applyBorder="1">
      <alignment horizontal="right"/>
    </xf>
    <xf numFmtId="0" fontId="9" fillId="0" borderId="7" xfId="0" applyFont="1" applyBorder="1" applyAlignment="1">
      <alignment horizontal="center"/>
    </xf>
    <xf numFmtId="0" fontId="7" fillId="0" borderId="24" xfId="0" applyFont="1" applyBorder="1" applyAlignment="1">
      <alignment horizontal="left"/>
    </xf>
    <xf numFmtId="0" fontId="4" fillId="0" borderId="9" xfId="0" applyFont="1" applyBorder="1" applyAlignment="1"/>
    <xf numFmtId="0" fontId="6" fillId="0" borderId="63" xfId="0" applyFont="1" applyFill="1" applyBorder="1" applyAlignment="1">
      <alignment horizontal="left"/>
    </xf>
    <xf numFmtId="0" fontId="6" fillId="0" borderId="14" xfId="0" applyFont="1" applyFill="1" applyBorder="1">
      <alignment horizontal="right"/>
    </xf>
    <xf numFmtId="0" fontId="6" fillId="0" borderId="35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>
      <alignment horizontal="right"/>
    </xf>
    <xf numFmtId="0" fontId="6" fillId="0" borderId="11" xfId="0" applyFont="1" applyFill="1" applyBorder="1">
      <alignment horizontal="right"/>
    </xf>
    <xf numFmtId="0" fontId="0" fillId="0" borderId="48" xfId="0" applyFill="1" applyBorder="1">
      <alignment horizontal="right"/>
    </xf>
    <xf numFmtId="0" fontId="7" fillId="0" borderId="26" xfId="0" applyFont="1" applyBorder="1" applyAlignment="1"/>
    <xf numFmtId="0" fontId="7" fillId="0" borderId="27" xfId="0" applyFont="1" applyBorder="1" applyAlignment="1"/>
    <xf numFmtId="0" fontId="6" fillId="0" borderId="10" xfId="0" applyFont="1" applyBorder="1" applyAlignment="1">
      <alignment horizontal="center"/>
    </xf>
    <xf numFmtId="0" fontId="6" fillId="0" borderId="0" xfId="0" applyFont="1" applyAlignment="1"/>
    <xf numFmtId="164" fontId="9" fillId="0" borderId="0" xfId="3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0" fillId="0" borderId="0" xfId="0" applyBorder="1" applyAlignment="1">
      <alignment horizontal="centerContinuous"/>
    </xf>
    <xf numFmtId="0" fontId="1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right"/>
    </xf>
    <xf numFmtId="0" fontId="7" fillId="0" borderId="8" xfId="0" applyFont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64" xfId="0" applyFont="1" applyBorder="1" applyAlignment="1">
      <alignment horizontal="center"/>
    </xf>
    <xf numFmtId="164" fontId="6" fillId="0" borderId="10" xfId="3" applyNumberFormat="1" applyFont="1" applyBorder="1" applyAlignment="1">
      <alignment horizontal="right"/>
    </xf>
    <xf numFmtId="164" fontId="9" fillId="0" borderId="0" xfId="3" applyNumberFormat="1" applyFont="1" applyBorder="1" applyAlignment="1">
      <alignment horizontal="right"/>
    </xf>
    <xf numFmtId="164" fontId="6" fillId="0" borderId="12" xfId="3" applyNumberFormat="1" applyFont="1" applyBorder="1" applyAlignment="1">
      <alignment horizontal="right"/>
    </xf>
    <xf numFmtId="0" fontId="6" fillId="0" borderId="56" xfId="0" applyFont="1" applyBorder="1" applyAlignment="1">
      <alignment horizontal="left"/>
    </xf>
    <xf numFmtId="164" fontId="6" fillId="0" borderId="17" xfId="3" applyNumberFormat="1" applyFont="1" applyBorder="1" applyAlignment="1">
      <alignment horizontal="right"/>
    </xf>
    <xf numFmtId="0" fontId="25" fillId="0" borderId="14" xfId="0" applyFont="1" applyBorder="1" applyAlignment="1">
      <alignment horizontal="right"/>
    </xf>
    <xf numFmtId="0" fontId="25" fillId="0" borderId="10" xfId="0" applyFont="1" applyBorder="1">
      <alignment horizontal="right"/>
    </xf>
    <xf numFmtId="0" fontId="25" fillId="0" borderId="10" xfId="0" applyFont="1" applyBorder="1" applyAlignment="1">
      <alignment horizontal="left"/>
    </xf>
    <xf numFmtId="164" fontId="25" fillId="0" borderId="10" xfId="3" applyNumberFormat="1" applyFont="1" applyBorder="1" applyAlignment="1">
      <alignment horizontal="right"/>
    </xf>
    <xf numFmtId="0" fontId="25" fillId="0" borderId="15" xfId="0" applyFont="1" applyBorder="1" applyAlignment="1">
      <alignment horizontal="left"/>
    </xf>
    <xf numFmtId="0" fontId="6" fillId="0" borderId="12" xfId="0" applyFont="1" applyBorder="1" applyAlignment="1">
      <alignment horizontal="center"/>
    </xf>
    <xf numFmtId="0" fontId="25" fillId="0" borderId="10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27" fillId="0" borderId="0" xfId="0" applyFont="1">
      <alignment horizontal="right"/>
    </xf>
    <xf numFmtId="0" fontId="6" fillId="0" borderId="0" xfId="0" applyFont="1" applyFill="1" applyBorder="1" applyAlignment="1">
      <alignment horizontal="center"/>
    </xf>
    <xf numFmtId="0" fontId="28" fillId="0" borderId="0" xfId="0" applyFont="1" applyBorder="1" applyAlignment="1">
      <alignment horizontal="centerContinuous"/>
    </xf>
    <xf numFmtId="49" fontId="6" fillId="0" borderId="65" xfId="0" applyNumberFormat="1" applyFont="1" applyBorder="1" applyAlignment="1">
      <alignment horizontal="center"/>
    </xf>
    <xf numFmtId="49" fontId="6" fillId="0" borderId="60" xfId="0" applyNumberFormat="1" applyFont="1" applyBorder="1" applyAlignment="1">
      <alignment horizontal="center"/>
    </xf>
    <xf numFmtId="49" fontId="6" fillId="0" borderId="63" xfId="0" applyNumberFormat="1" applyFont="1" applyBorder="1" applyAlignment="1">
      <alignment horizontal="center"/>
    </xf>
    <xf numFmtId="49" fontId="6" fillId="0" borderId="32" xfId="0" applyNumberFormat="1" applyFont="1" applyBorder="1" applyAlignment="1">
      <alignment horizontal="center"/>
    </xf>
    <xf numFmtId="49" fontId="6" fillId="0" borderId="33" xfId="0" applyNumberFormat="1" applyFont="1" applyBorder="1" applyAlignment="1">
      <alignment horizontal="center"/>
    </xf>
    <xf numFmtId="49" fontId="6" fillId="0" borderId="34" xfId="0" applyNumberFormat="1" applyFont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6" xfId="0" applyFont="1" applyBorder="1" applyAlignment="1">
      <alignment horizontal="center"/>
    </xf>
    <xf numFmtId="0" fontId="6" fillId="0" borderId="64" xfId="0" applyFont="1" applyBorder="1" applyAlignment="1">
      <alignment horizontal="center"/>
    </xf>
    <xf numFmtId="0" fontId="6" fillId="0" borderId="20" xfId="0" applyFont="1" applyBorder="1" applyAlignment="1"/>
    <xf numFmtId="0" fontId="6" fillId="0" borderId="61" xfId="0" applyFont="1" applyBorder="1" applyAlignment="1"/>
    <xf numFmtId="0" fontId="6" fillId="0" borderId="67" xfId="0" applyFont="1" applyBorder="1" applyAlignment="1"/>
    <xf numFmtId="0" fontId="6" fillId="0" borderId="22" xfId="0" applyFont="1" applyBorder="1" applyAlignment="1"/>
    <xf numFmtId="0" fontId="6" fillId="0" borderId="10" xfId="0" applyFont="1" applyBorder="1" applyAlignment="1"/>
    <xf numFmtId="0" fontId="6" fillId="0" borderId="15" xfId="0" applyFont="1" applyBorder="1" applyAlignment="1"/>
    <xf numFmtId="10" fontId="6" fillId="0" borderId="10" xfId="4" applyNumberFormat="1" applyFont="1" applyBorder="1" applyAlignment="1"/>
    <xf numFmtId="165" fontId="6" fillId="0" borderId="10" xfId="0" applyNumberFormat="1" applyFont="1" applyBorder="1" applyAlignment="1"/>
    <xf numFmtId="0" fontId="6" fillId="0" borderId="44" xfId="0" applyFont="1" applyBorder="1" applyAlignment="1"/>
    <xf numFmtId="0" fontId="6" fillId="0" borderId="17" xfId="0" applyFont="1" applyBorder="1" applyAlignment="1"/>
    <xf numFmtId="0" fontId="6" fillId="0" borderId="18" xfId="0" applyFont="1" applyBorder="1" applyAlignment="1"/>
    <xf numFmtId="0" fontId="6" fillId="0" borderId="68" xfId="0" applyFont="1" applyBorder="1" applyAlignment="1">
      <alignment horizontal="center"/>
    </xf>
    <xf numFmtId="49" fontId="6" fillId="0" borderId="69" xfId="0" applyNumberFormat="1" applyFont="1" applyFill="1" applyBorder="1" applyAlignment="1">
      <alignment horizontal="center"/>
    </xf>
    <xf numFmtId="49" fontId="6" fillId="0" borderId="70" xfId="0" applyNumberFormat="1" applyFont="1" applyFill="1" applyBorder="1" applyAlignment="1">
      <alignment horizontal="center"/>
    </xf>
    <xf numFmtId="49" fontId="6" fillId="0" borderId="71" xfId="0" applyNumberFormat="1" applyFont="1" applyFill="1" applyBorder="1" applyAlignment="1">
      <alignment horizontal="center"/>
    </xf>
    <xf numFmtId="0" fontId="6" fillId="0" borderId="72" xfId="0" applyFont="1" applyBorder="1" applyAlignment="1">
      <alignment horizontal="center"/>
    </xf>
    <xf numFmtId="10" fontId="6" fillId="0" borderId="61" xfId="4" applyNumberFormat="1" applyFont="1" applyBorder="1" applyAlignment="1"/>
    <xf numFmtId="165" fontId="6" fillId="0" borderId="61" xfId="0" applyNumberFormat="1" applyFont="1" applyBorder="1" applyAlignment="1"/>
    <xf numFmtId="165" fontId="6" fillId="0" borderId="17" xfId="0" applyNumberFormat="1" applyFont="1" applyBorder="1" applyAlignment="1"/>
    <xf numFmtId="0" fontId="7" fillId="0" borderId="68" xfId="0" applyFont="1" applyBorder="1" applyAlignment="1">
      <alignment horizontal="center"/>
    </xf>
    <xf numFmtId="0" fontId="6" fillId="0" borderId="21" xfId="0" applyFont="1" applyBorder="1" applyAlignment="1"/>
    <xf numFmtId="0" fontId="6" fillId="0" borderId="30" xfId="0" applyFont="1" applyBorder="1" applyAlignment="1"/>
    <xf numFmtId="0" fontId="6" fillId="0" borderId="51" xfId="0" applyFont="1" applyBorder="1" applyAlignment="1"/>
    <xf numFmtId="0" fontId="6" fillId="0" borderId="52" xfId="0" applyFont="1" applyBorder="1" applyAlignment="1"/>
    <xf numFmtId="0" fontId="6" fillId="0" borderId="11" xfId="0" applyFont="1" applyBorder="1" applyAlignment="1"/>
    <xf numFmtId="0" fontId="6" fillId="0" borderId="12" xfId="0" applyFont="1" applyBorder="1" applyAlignment="1"/>
    <xf numFmtId="0" fontId="6" fillId="0" borderId="13" xfId="0" applyFont="1" applyBorder="1" applyAlignment="1"/>
    <xf numFmtId="0" fontId="6" fillId="0" borderId="14" xfId="0" applyFont="1" applyBorder="1" applyAlignment="1"/>
    <xf numFmtId="10" fontId="6" fillId="0" borderId="14" xfId="4" applyNumberFormat="1" applyFont="1" applyBorder="1" applyAlignment="1"/>
    <xf numFmtId="10" fontId="6" fillId="0" borderId="16" xfId="4" applyNumberFormat="1" applyFont="1" applyBorder="1" applyAlignment="1"/>
    <xf numFmtId="0" fontId="0" fillId="2" borderId="0" xfId="0" applyFill="1">
      <alignment horizontal="right"/>
    </xf>
    <xf numFmtId="0" fontId="0" fillId="4" borderId="0" xfId="0" applyFill="1">
      <alignment horizontal="right"/>
    </xf>
    <xf numFmtId="0" fontId="0" fillId="4" borderId="0" xfId="0" applyFill="1" applyBorder="1">
      <alignment horizontal="right"/>
    </xf>
    <xf numFmtId="0" fontId="0" fillId="4" borderId="73" xfId="0" applyFill="1" applyBorder="1">
      <alignment horizontal="right"/>
    </xf>
    <xf numFmtId="0" fontId="15" fillId="4" borderId="64" xfId="0" applyFont="1" applyFill="1" applyBorder="1" applyAlignment="1">
      <alignment horizontal="left"/>
    </xf>
    <xf numFmtId="0" fontId="9" fillId="4" borderId="0" xfId="0" applyFont="1" applyFill="1" applyBorder="1">
      <alignment horizontal="right"/>
    </xf>
    <xf numFmtId="0" fontId="0" fillId="4" borderId="74" xfId="0" applyFill="1" applyBorder="1">
      <alignment horizontal="right"/>
    </xf>
    <xf numFmtId="0" fontId="0" fillId="4" borderId="75" xfId="0" applyFill="1" applyBorder="1">
      <alignment horizontal="right"/>
    </xf>
    <xf numFmtId="0" fontId="15" fillId="4" borderId="45" xfId="0" applyFont="1" applyFill="1" applyBorder="1" applyAlignment="1">
      <alignment horizontal="left"/>
    </xf>
    <xf numFmtId="10" fontId="15" fillId="4" borderId="64" xfId="4" applyNumberFormat="1" applyFont="1" applyFill="1" applyBorder="1" applyAlignment="1"/>
    <xf numFmtId="10" fontId="15" fillId="4" borderId="45" xfId="4" quotePrefix="1" applyNumberFormat="1" applyFont="1" applyFill="1" applyBorder="1" applyAlignment="1">
      <alignment horizontal="center"/>
    </xf>
    <xf numFmtId="10" fontId="15" fillId="4" borderId="45" xfId="4" applyNumberFormat="1" applyFont="1" applyFill="1" applyBorder="1" applyAlignment="1"/>
    <xf numFmtId="10" fontId="15" fillId="4" borderId="3" xfId="4" applyNumberFormat="1" applyFont="1" applyFill="1" applyBorder="1" applyAlignment="1"/>
    <xf numFmtId="10" fontId="15" fillId="4" borderId="0" xfId="0" applyNumberFormat="1" applyFont="1" applyFill="1" applyBorder="1">
      <alignment horizontal="right"/>
    </xf>
    <xf numFmtId="0" fontId="0" fillId="4" borderId="27" xfId="0" applyFill="1" applyBorder="1">
      <alignment horizontal="right"/>
    </xf>
    <xf numFmtId="0" fontId="0" fillId="2" borderId="27" xfId="0" applyFill="1" applyBorder="1">
      <alignment horizontal="right"/>
    </xf>
    <xf numFmtId="10" fontId="0" fillId="4" borderId="74" xfId="4" applyNumberFormat="1" applyFont="1" applyFill="1" applyBorder="1" applyAlignment="1">
      <alignment horizontal="right"/>
    </xf>
    <xf numFmtId="0" fontId="15" fillId="4" borderId="0" xfId="0" applyFont="1" applyFill="1" applyBorder="1">
      <alignment horizontal="right"/>
    </xf>
    <xf numFmtId="0" fontId="31" fillId="4" borderId="0" xfId="0" applyFont="1" applyFill="1">
      <alignment horizontal="right"/>
    </xf>
    <xf numFmtId="0" fontId="15" fillId="4" borderId="0" xfId="0" applyFont="1" applyFill="1">
      <alignment horizontal="right"/>
    </xf>
    <xf numFmtId="0" fontId="6" fillId="4" borderId="72" xfId="0" applyFont="1" applyFill="1" applyBorder="1" applyAlignment="1">
      <alignment horizontal="right"/>
    </xf>
    <xf numFmtId="164" fontId="6" fillId="4" borderId="67" xfId="3" applyNumberFormat="1" applyFont="1" applyFill="1" applyBorder="1" applyAlignment="1">
      <alignment horizontal="right"/>
    </xf>
    <xf numFmtId="17" fontId="6" fillId="4" borderId="64" xfId="0" applyNumberFormat="1" applyFont="1" applyFill="1" applyBorder="1" applyAlignment="1">
      <alignment horizontal="center"/>
    </xf>
    <xf numFmtId="0" fontId="6" fillId="4" borderId="64" xfId="0" applyFont="1" applyFill="1" applyBorder="1" applyAlignment="1">
      <alignment horizontal="center"/>
    </xf>
    <xf numFmtId="0" fontId="6" fillId="4" borderId="72" xfId="0" applyFont="1" applyFill="1" applyBorder="1" applyAlignment="1">
      <alignment horizontal="center"/>
    </xf>
    <xf numFmtId="164" fontId="6" fillId="4" borderId="15" xfId="3" applyNumberFormat="1" applyFont="1" applyFill="1" applyBorder="1" applyAlignment="1">
      <alignment horizontal="right"/>
    </xf>
    <xf numFmtId="164" fontId="6" fillId="4" borderId="52" xfId="3" applyNumberFormat="1" applyFont="1" applyFill="1" applyBorder="1" applyAlignment="1">
      <alignment horizontal="right"/>
    </xf>
    <xf numFmtId="0" fontId="6" fillId="4" borderId="64" xfId="0" applyFont="1" applyFill="1" applyBorder="1" applyAlignment="1">
      <alignment horizontal="right"/>
    </xf>
    <xf numFmtId="0" fontId="6" fillId="4" borderId="68" xfId="0" applyFont="1" applyFill="1" applyBorder="1" applyAlignment="1">
      <alignment horizontal="right"/>
    </xf>
    <xf numFmtId="164" fontId="6" fillId="4" borderId="56" xfId="3" applyNumberFormat="1" applyFont="1" applyFill="1" applyBorder="1" applyAlignment="1">
      <alignment horizontal="right"/>
    </xf>
    <xf numFmtId="0" fontId="6" fillId="4" borderId="3" xfId="0" applyFont="1" applyFill="1" applyBorder="1" applyAlignment="1">
      <alignment horizontal="center"/>
    </xf>
    <xf numFmtId="3" fontId="15" fillId="4" borderId="0" xfId="0" applyNumberFormat="1" applyFont="1" applyFill="1">
      <alignment horizontal="right"/>
    </xf>
    <xf numFmtId="0" fontId="15" fillId="4" borderId="0" xfId="0" applyFont="1" applyFill="1" applyAlignment="1">
      <alignment horizontal="center"/>
    </xf>
    <xf numFmtId="0" fontId="34" fillId="4" borderId="0" xfId="0" applyFont="1" applyFill="1" applyAlignment="1">
      <alignment horizontal="left"/>
    </xf>
    <xf numFmtId="0" fontId="15" fillId="4" borderId="0" xfId="0" applyFont="1" applyFill="1" applyAlignment="1">
      <alignment horizontal="left"/>
    </xf>
    <xf numFmtId="0" fontId="6" fillId="4" borderId="3" xfId="0" applyFont="1" applyFill="1" applyBorder="1" applyAlignment="1">
      <alignment horizontal="right"/>
    </xf>
    <xf numFmtId="0" fontId="6" fillId="4" borderId="0" xfId="0" applyFont="1" applyFill="1">
      <alignment horizontal="right"/>
    </xf>
    <xf numFmtId="0" fontId="6" fillId="4" borderId="0" xfId="0" applyFont="1" applyFill="1" applyBorder="1">
      <alignment horizontal="right"/>
    </xf>
    <xf numFmtId="164" fontId="6" fillId="4" borderId="0" xfId="0" applyNumberFormat="1" applyFont="1" applyFill="1" applyBorder="1">
      <alignment horizontal="right"/>
    </xf>
    <xf numFmtId="0" fontId="6" fillId="4" borderId="0" xfId="0" applyFont="1" applyFill="1" applyAlignment="1">
      <alignment horizontal="center"/>
    </xf>
    <xf numFmtId="0" fontId="0" fillId="4" borderId="0" xfId="0" applyFill="1" applyAlignment="1">
      <alignment horizontal="center"/>
    </xf>
    <xf numFmtId="3" fontId="6" fillId="4" borderId="20" xfId="0" applyNumberFormat="1" applyFont="1" applyFill="1" applyBorder="1" applyAlignment="1">
      <alignment horizontal="right"/>
    </xf>
    <xf numFmtId="3" fontId="6" fillId="4" borderId="22" xfId="0" applyNumberFormat="1" applyFont="1" applyFill="1" applyBorder="1" applyAlignment="1">
      <alignment horizontal="right"/>
    </xf>
    <xf numFmtId="3" fontId="6" fillId="4" borderId="55" xfId="0" applyNumberFormat="1" applyFont="1" applyFill="1" applyBorder="1" applyAlignment="1">
      <alignment horizontal="right"/>
    </xf>
    <xf numFmtId="3" fontId="6" fillId="4" borderId="43" xfId="0" applyNumberFormat="1" applyFont="1" applyFill="1" applyBorder="1" applyAlignment="1">
      <alignment horizontal="right"/>
    </xf>
    <xf numFmtId="3" fontId="0" fillId="4" borderId="0" xfId="0" applyNumberFormat="1" applyFill="1" applyAlignment="1"/>
    <xf numFmtId="3" fontId="0" fillId="4" borderId="0" xfId="0" applyNumberFormat="1" applyFill="1" applyAlignment="1">
      <alignment horizontal="right"/>
    </xf>
    <xf numFmtId="1" fontId="0" fillId="4" borderId="0" xfId="0" applyNumberFormat="1" applyFill="1">
      <alignment horizontal="right"/>
    </xf>
    <xf numFmtId="17" fontId="0" fillId="4" borderId="0" xfId="0" applyNumberFormat="1" applyFill="1" applyAlignment="1">
      <alignment horizontal="center"/>
    </xf>
    <xf numFmtId="0" fontId="35" fillId="4" borderId="0" xfId="0" applyFont="1" applyFill="1">
      <alignment horizontal="right"/>
    </xf>
    <xf numFmtId="3" fontId="0" fillId="4" borderId="0" xfId="0" applyNumberFormat="1" applyFill="1">
      <alignment horizontal="right"/>
    </xf>
    <xf numFmtId="164" fontId="6" fillId="4" borderId="47" xfId="3" applyNumberFormat="1" applyFont="1" applyFill="1" applyBorder="1" applyAlignment="1">
      <alignment horizontal="right"/>
    </xf>
    <xf numFmtId="3" fontId="6" fillId="4" borderId="0" xfId="0" applyNumberFormat="1" applyFont="1" applyFill="1" applyBorder="1">
      <alignment horizontal="right"/>
    </xf>
    <xf numFmtId="164" fontId="6" fillId="4" borderId="38" xfId="3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right"/>
    </xf>
    <xf numFmtId="0" fontId="6" fillId="4" borderId="0" xfId="0" applyFont="1" applyFill="1" applyBorder="1" applyAlignment="1">
      <alignment horizontal="left"/>
    </xf>
    <xf numFmtId="164" fontId="6" fillId="4" borderId="0" xfId="3" applyNumberFormat="1" applyFont="1" applyFill="1" applyBorder="1" applyAlignment="1">
      <alignment horizontal="right"/>
    </xf>
    <xf numFmtId="17" fontId="6" fillId="4" borderId="0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center"/>
    </xf>
    <xf numFmtId="3" fontId="6" fillId="4" borderId="0" xfId="0" applyNumberFormat="1" applyFont="1" applyFill="1">
      <alignment horizontal="right"/>
    </xf>
    <xf numFmtId="0" fontId="6" fillId="4" borderId="64" xfId="0" applyFont="1" applyFill="1" applyBorder="1" applyAlignment="1">
      <alignment horizontal="center" vertical="center"/>
    </xf>
    <xf numFmtId="0" fontId="6" fillId="4" borderId="45" xfId="0" applyFont="1" applyFill="1" applyBorder="1" applyAlignment="1">
      <alignment horizontal="center"/>
    </xf>
    <xf numFmtId="0" fontId="6" fillId="4" borderId="45" xfId="0" applyFont="1" applyFill="1" applyBorder="1" applyAlignment="1">
      <alignment horizontal="right"/>
    </xf>
    <xf numFmtId="3" fontId="39" fillId="4" borderId="0" xfId="0" applyNumberFormat="1" applyFont="1" applyFill="1">
      <alignment horizontal="right"/>
    </xf>
    <xf numFmtId="0" fontId="36" fillId="4" borderId="0" xfId="0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 wrapText="1"/>
    </xf>
    <xf numFmtId="0" fontId="36" fillId="4" borderId="0" xfId="0" applyFont="1" applyFill="1" applyBorder="1" applyAlignment="1">
      <alignment horizontal="center" vertical="center"/>
    </xf>
    <xf numFmtId="0" fontId="37" fillId="4" borderId="0" xfId="0" applyFont="1" applyFill="1" applyBorder="1" applyAlignment="1">
      <alignment horizontal="centerContinuous"/>
    </xf>
    <xf numFmtId="0" fontId="38" fillId="4" borderId="0" xfId="0" applyFont="1" applyFill="1" applyBorder="1" applyAlignment="1">
      <alignment horizontal="center"/>
    </xf>
    <xf numFmtId="0" fontId="40" fillId="4" borderId="0" xfId="0" applyFont="1" applyFill="1" applyBorder="1" applyAlignment="1">
      <alignment horizontal="center"/>
    </xf>
    <xf numFmtId="0" fontId="41" fillId="4" borderId="0" xfId="0" applyFont="1" applyFill="1" applyBorder="1" applyAlignment="1">
      <alignment horizontal="center" wrapText="1"/>
    </xf>
    <xf numFmtId="0" fontId="40" fillId="4" borderId="0" xfId="0" applyFont="1" applyFill="1" applyBorder="1" applyAlignment="1">
      <alignment horizontal="center" vertical="center"/>
    </xf>
    <xf numFmtId="17" fontId="42" fillId="4" borderId="0" xfId="0" applyNumberFormat="1" applyFont="1" applyFill="1" applyBorder="1" applyAlignment="1">
      <alignment horizontal="center"/>
    </xf>
    <xf numFmtId="0" fontId="25" fillId="4" borderId="0" xfId="0" applyFont="1" applyFill="1" applyBorder="1" applyAlignment="1">
      <alignment horizontal="center"/>
    </xf>
    <xf numFmtId="0" fontId="6" fillId="4" borderId="2" xfId="0" applyFont="1" applyFill="1" applyBorder="1" applyAlignment="1">
      <alignment horizontal="right"/>
    </xf>
    <xf numFmtId="164" fontId="6" fillId="4" borderId="78" xfId="3" applyNumberFormat="1" applyFont="1" applyFill="1" applyBorder="1" applyAlignment="1">
      <alignment horizontal="right"/>
    </xf>
    <xf numFmtId="0" fontId="6" fillId="4" borderId="2" xfId="0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right"/>
    </xf>
    <xf numFmtId="3" fontId="6" fillId="4" borderId="0" xfId="0" applyNumberFormat="1" applyFont="1" applyFill="1" applyBorder="1" applyAlignment="1">
      <alignment horizontal="right"/>
    </xf>
    <xf numFmtId="3" fontId="6" fillId="4" borderId="65" xfId="0" applyNumberFormat="1" applyFont="1" applyFill="1" applyBorder="1" applyAlignment="1">
      <alignment horizontal="right"/>
    </xf>
    <xf numFmtId="164" fontId="6" fillId="4" borderId="63" xfId="3" applyNumberFormat="1" applyFont="1" applyFill="1" applyBorder="1" applyAlignment="1">
      <alignment horizontal="right"/>
    </xf>
    <xf numFmtId="3" fontId="6" fillId="4" borderId="29" xfId="0" applyNumberFormat="1" applyFont="1" applyFill="1" applyBorder="1" applyAlignment="1">
      <alignment horizontal="right"/>
    </xf>
    <xf numFmtId="3" fontId="6" fillId="4" borderId="70" xfId="0" applyNumberFormat="1" applyFont="1" applyFill="1" applyBorder="1" applyAlignment="1">
      <alignment horizontal="right"/>
    </xf>
    <xf numFmtId="3" fontId="6" fillId="4" borderId="23" xfId="0" applyNumberFormat="1" applyFont="1" applyFill="1" applyBorder="1" applyAlignment="1">
      <alignment horizontal="right"/>
    </xf>
    <xf numFmtId="17" fontId="6" fillId="4" borderId="72" xfId="3" applyNumberFormat="1" applyFont="1" applyFill="1" applyBorder="1" applyAlignment="1">
      <alignment horizontal="right"/>
    </xf>
    <xf numFmtId="3" fontId="6" fillId="4" borderId="41" xfId="0" applyNumberFormat="1" applyFont="1" applyFill="1" applyBorder="1" applyAlignment="1">
      <alignment horizontal="right"/>
    </xf>
    <xf numFmtId="0" fontId="6" fillId="4" borderId="76" xfId="0" applyFont="1" applyFill="1" applyBorder="1" applyAlignment="1">
      <alignment horizontal="center"/>
    </xf>
    <xf numFmtId="3" fontId="6" fillId="4" borderId="31" xfId="0" applyNumberFormat="1" applyFont="1" applyFill="1" applyBorder="1" applyAlignment="1">
      <alignment horizontal="right"/>
    </xf>
    <xf numFmtId="3" fontId="6" fillId="4" borderId="44" xfId="0" applyNumberFormat="1" applyFont="1" applyFill="1" applyBorder="1" applyAlignment="1">
      <alignment horizontal="right"/>
    </xf>
    <xf numFmtId="0" fontId="26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4" borderId="0" xfId="0" applyFill="1" applyAlignment="1">
      <alignment horizontal="right"/>
    </xf>
    <xf numFmtId="0" fontId="6" fillId="4" borderId="0" xfId="0" applyFont="1" applyFill="1" applyAlignment="1">
      <alignment horizontal="right"/>
    </xf>
    <xf numFmtId="0" fontId="6" fillId="4" borderId="0" xfId="0" applyFont="1" applyFill="1" applyAlignment="1">
      <alignment horizontal="left"/>
    </xf>
    <xf numFmtId="0" fontId="6" fillId="4" borderId="45" xfId="0" applyFont="1" applyFill="1" applyBorder="1" applyAlignment="1">
      <alignment horizontal="center" vertical="center"/>
    </xf>
    <xf numFmtId="0" fontId="6" fillId="4" borderId="72" xfId="0" applyFont="1" applyFill="1" applyBorder="1" applyAlignment="1">
      <alignment horizontal="center" vertical="center"/>
    </xf>
    <xf numFmtId="164" fontId="6" fillId="4" borderId="64" xfId="3" applyNumberFormat="1" applyFont="1" applyFill="1" applyBorder="1" applyAlignment="1">
      <alignment horizontal="right"/>
    </xf>
    <xf numFmtId="17" fontId="6" fillId="4" borderId="38" xfId="3" applyNumberFormat="1" applyFont="1" applyFill="1" applyBorder="1" applyAlignment="1">
      <alignment horizontal="right"/>
    </xf>
    <xf numFmtId="164" fontId="6" fillId="4" borderId="28" xfId="3" applyNumberFormat="1" applyFont="1" applyFill="1" applyBorder="1" applyAlignment="1">
      <alignment horizontal="right"/>
    </xf>
    <xf numFmtId="3" fontId="26" fillId="4" borderId="70" xfId="3" applyNumberFormat="1" applyFont="1" applyFill="1" applyBorder="1" applyAlignment="1">
      <alignment horizontal="right"/>
    </xf>
    <xf numFmtId="3" fontId="26" fillId="4" borderId="22" xfId="3" applyNumberFormat="1" applyFont="1" applyFill="1" applyBorder="1" applyAlignment="1">
      <alignment horizontal="right"/>
    </xf>
    <xf numFmtId="3" fontId="26" fillId="4" borderId="69" xfId="3" applyNumberFormat="1" applyFont="1" applyFill="1" applyBorder="1" applyAlignment="1">
      <alignment horizontal="right"/>
    </xf>
    <xf numFmtId="3" fontId="26" fillId="4" borderId="20" xfId="3" applyNumberFormat="1" applyFont="1" applyFill="1" applyBorder="1" applyAlignment="1">
      <alignment horizontal="right"/>
    </xf>
    <xf numFmtId="3" fontId="26" fillId="4" borderId="23" xfId="0" applyNumberFormat="1" applyFont="1" applyFill="1" applyBorder="1" applyAlignment="1">
      <alignment horizontal="right"/>
    </xf>
    <xf numFmtId="3" fontId="26" fillId="4" borderId="20" xfId="0" applyNumberFormat="1" applyFont="1" applyFill="1" applyBorder="1" applyAlignment="1">
      <alignment horizontal="right"/>
    </xf>
    <xf numFmtId="3" fontId="26" fillId="4" borderId="0" xfId="0" applyNumberFormat="1" applyFont="1" applyFill="1" applyBorder="1" applyAlignment="1">
      <alignment horizontal="right"/>
    </xf>
    <xf numFmtId="3" fontId="26" fillId="4" borderId="65" xfId="0" applyNumberFormat="1" applyFont="1" applyFill="1" applyBorder="1" applyAlignment="1">
      <alignment horizontal="right"/>
    </xf>
    <xf numFmtId="3" fontId="6" fillId="4" borderId="9" xfId="0" applyNumberFormat="1" applyFont="1" applyFill="1" applyBorder="1" applyAlignment="1">
      <alignment horizontal="right"/>
    </xf>
    <xf numFmtId="164" fontId="6" fillId="4" borderId="1" xfId="3" applyNumberFormat="1" applyFont="1" applyFill="1" applyBorder="1" applyAlignment="1">
      <alignment horizontal="right"/>
    </xf>
    <xf numFmtId="164" fontId="6" fillId="4" borderId="0" xfId="0" applyNumberFormat="1" applyFont="1" applyFill="1">
      <alignment horizontal="right"/>
    </xf>
    <xf numFmtId="3" fontId="0" fillId="4" borderId="0" xfId="0" applyNumberFormat="1" applyFill="1" applyAlignment="1">
      <alignment horizontal="left"/>
    </xf>
    <xf numFmtId="17" fontId="6" fillId="4" borderId="2" xfId="3" applyNumberFormat="1" applyFont="1" applyFill="1" applyBorder="1" applyAlignment="1">
      <alignment horizontal="center"/>
    </xf>
    <xf numFmtId="17" fontId="6" fillId="4" borderId="64" xfId="3" applyNumberFormat="1" applyFont="1" applyFill="1" applyBorder="1" applyAlignment="1">
      <alignment horizontal="center"/>
    </xf>
    <xf numFmtId="17" fontId="6" fillId="4" borderId="45" xfId="3" applyNumberFormat="1" applyFont="1" applyFill="1" applyBorder="1" applyAlignment="1">
      <alignment horizontal="center"/>
    </xf>
    <xf numFmtId="17" fontId="6" fillId="4" borderId="72" xfId="3" applyNumberFormat="1" applyFont="1" applyFill="1" applyBorder="1" applyAlignment="1">
      <alignment horizontal="center"/>
    </xf>
    <xf numFmtId="17" fontId="6" fillId="4" borderId="3" xfId="3" applyNumberFormat="1" applyFont="1" applyFill="1" applyBorder="1" applyAlignment="1">
      <alignment horizontal="center"/>
    </xf>
    <xf numFmtId="164" fontId="6" fillId="4" borderId="0" xfId="3" applyNumberFormat="1" applyFont="1" applyFill="1" applyBorder="1" applyAlignment="1">
      <alignment horizontal="center"/>
    </xf>
    <xf numFmtId="0" fontId="37" fillId="4" borderId="0" xfId="0" applyFont="1" applyFill="1" applyBorder="1" applyAlignment="1">
      <alignment horizontal="center"/>
    </xf>
    <xf numFmtId="167" fontId="6" fillId="4" borderId="29" xfId="3" applyNumberFormat="1" applyFont="1" applyFill="1" applyBorder="1" applyAlignment="1">
      <alignment horizontal="right"/>
    </xf>
    <xf numFmtId="167" fontId="6" fillId="4" borderId="22" xfId="3" applyNumberFormat="1" applyFont="1" applyFill="1" applyBorder="1" applyAlignment="1">
      <alignment horizontal="right"/>
    </xf>
    <xf numFmtId="3" fontId="0" fillId="2" borderId="0" xfId="0" applyNumberFormat="1" applyFill="1">
      <alignment horizontal="right"/>
    </xf>
    <xf numFmtId="3" fontId="5" fillId="4" borderId="0" xfId="0" applyNumberFormat="1" applyFont="1" applyFill="1" applyBorder="1">
      <alignment horizontal="right"/>
    </xf>
    <xf numFmtId="0" fontId="39" fillId="4" borderId="0" xfId="0" applyFont="1" applyFill="1">
      <alignment horizontal="right"/>
    </xf>
    <xf numFmtId="9" fontId="0" fillId="2" borderId="0" xfId="0" applyNumberFormat="1" applyFill="1">
      <alignment horizontal="right"/>
    </xf>
    <xf numFmtId="0" fontId="0" fillId="4" borderId="0" xfId="0" quotePrefix="1" applyFill="1" applyAlignment="1">
      <alignment horizontal="left" vertical="top" wrapText="1"/>
    </xf>
    <xf numFmtId="0" fontId="43" fillId="4" borderId="0" xfId="0" applyFont="1" applyFill="1" applyAlignment="1">
      <alignment horizontal="left"/>
    </xf>
    <xf numFmtId="0" fontId="44" fillId="4" borderId="0" xfId="0" applyFont="1" applyFill="1">
      <alignment horizontal="right"/>
    </xf>
    <xf numFmtId="3" fontId="44" fillId="4" borderId="0" xfId="0" applyNumberFormat="1" applyFont="1" applyFill="1">
      <alignment horizontal="right"/>
    </xf>
    <xf numFmtId="0" fontId="44" fillId="4" borderId="0" xfId="0" applyFont="1" applyFill="1" applyAlignment="1">
      <alignment horizontal="center"/>
    </xf>
    <xf numFmtId="0" fontId="25" fillId="4" borderId="0" xfId="0" applyFont="1" applyFill="1" applyBorder="1">
      <alignment horizontal="right"/>
    </xf>
    <xf numFmtId="10" fontId="15" fillId="4" borderId="45" xfId="4" quotePrefix="1" applyNumberFormat="1" applyFont="1" applyFill="1" applyBorder="1" applyAlignment="1"/>
    <xf numFmtId="10" fontId="15" fillId="4" borderId="0" xfId="0" applyNumberFormat="1" applyFont="1" applyFill="1" applyBorder="1" applyAlignment="1"/>
    <xf numFmtId="3" fontId="5" fillId="4" borderId="0" xfId="0" applyNumberFormat="1" applyFont="1" applyFill="1" applyBorder="1" applyAlignment="1"/>
    <xf numFmtId="0" fontId="0" fillId="4" borderId="74" xfId="0" applyFill="1" applyBorder="1" applyAlignment="1"/>
    <xf numFmtId="0" fontId="0" fillId="2" borderId="0" xfId="0" applyFill="1" applyAlignment="1"/>
    <xf numFmtId="0" fontId="0" fillId="4" borderId="0" xfId="0" applyFill="1" applyAlignment="1"/>
    <xf numFmtId="0" fontId="47" fillId="4" borderId="0" xfId="0" applyFont="1" applyFill="1">
      <alignment horizontal="right"/>
    </xf>
    <xf numFmtId="0" fontId="0" fillId="4" borderId="0" xfId="0" applyFont="1" applyFill="1">
      <alignment horizontal="right"/>
    </xf>
    <xf numFmtId="0" fontId="48" fillId="4" borderId="0" xfId="0" applyFont="1" applyFill="1">
      <alignment horizontal="right"/>
    </xf>
    <xf numFmtId="0" fontId="49" fillId="4" borderId="0" xfId="0" applyFont="1" applyFill="1">
      <alignment horizontal="right"/>
    </xf>
    <xf numFmtId="0" fontId="0" fillId="4" borderId="45" xfId="0" applyFont="1" applyFill="1" applyBorder="1" applyAlignment="1">
      <alignment horizontal="left"/>
    </xf>
    <xf numFmtId="0" fontId="46" fillId="4" borderId="0" xfId="0" applyFont="1" applyFill="1" applyBorder="1" applyAlignment="1">
      <alignment horizontal="right"/>
    </xf>
    <xf numFmtId="3" fontId="47" fillId="4" borderId="0" xfId="0" applyNumberFormat="1" applyFont="1" applyFill="1">
      <alignment horizontal="right"/>
    </xf>
    <xf numFmtId="17" fontId="50" fillId="4" borderId="0" xfId="0" applyNumberFormat="1" applyFont="1" applyFill="1" applyBorder="1" applyAlignment="1">
      <alignment horizontal="center"/>
    </xf>
    <xf numFmtId="0" fontId="46" fillId="4" borderId="0" xfId="0" applyFont="1" applyFill="1" applyBorder="1" applyAlignment="1">
      <alignment horizontal="center"/>
    </xf>
    <xf numFmtId="0" fontId="47" fillId="4" borderId="0" xfId="0" applyFont="1" applyFill="1" applyBorder="1">
      <alignment horizontal="right"/>
    </xf>
    <xf numFmtId="164" fontId="47" fillId="4" borderId="0" xfId="0" applyNumberFormat="1" applyFont="1" applyFill="1">
      <alignment horizontal="right"/>
    </xf>
    <xf numFmtId="0" fontId="51" fillId="4" borderId="0" xfId="0" applyFont="1" applyFill="1" applyBorder="1" applyAlignment="1">
      <alignment horizontal="center"/>
    </xf>
    <xf numFmtId="0" fontId="52" fillId="4" borderId="0" xfId="0" applyFont="1" applyFill="1" applyBorder="1" applyAlignment="1">
      <alignment horizontal="center" wrapText="1"/>
    </xf>
    <xf numFmtId="0" fontId="51" fillId="4" borderId="0" xfId="0" applyFont="1" applyFill="1" applyBorder="1" applyAlignment="1">
      <alignment horizontal="center" vertical="center"/>
    </xf>
    <xf numFmtId="0" fontId="53" fillId="4" borderId="0" xfId="0" applyFont="1" applyFill="1">
      <alignment horizontal="right"/>
    </xf>
    <xf numFmtId="17" fontId="54" fillId="4" borderId="0" xfId="0" applyNumberFormat="1" applyFont="1" applyFill="1" applyBorder="1" applyAlignment="1">
      <alignment horizontal="center"/>
    </xf>
    <xf numFmtId="0" fontId="55" fillId="4" borderId="0" xfId="0" applyFont="1" applyFill="1" applyBorder="1" applyAlignment="1">
      <alignment horizontal="center"/>
    </xf>
    <xf numFmtId="17" fontId="6" fillId="4" borderId="68" xfId="0" applyNumberFormat="1" applyFont="1" applyFill="1" applyBorder="1" applyAlignment="1">
      <alignment horizontal="center"/>
    </xf>
    <xf numFmtId="0" fontId="0" fillId="2" borderId="0" xfId="0" applyNumberFormat="1" applyFill="1">
      <alignment horizontal="right"/>
    </xf>
    <xf numFmtId="0" fontId="0" fillId="2" borderId="0" xfId="4" applyNumberFormat="1" applyFont="1" applyFill="1" applyAlignment="1">
      <alignment horizontal="right"/>
    </xf>
    <xf numFmtId="3" fontId="0" fillId="4" borderId="0" xfId="0" applyNumberFormat="1" applyFont="1" applyFill="1">
      <alignment horizontal="right"/>
    </xf>
    <xf numFmtId="0" fontId="4" fillId="4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 wrapText="1"/>
    </xf>
    <xf numFmtId="0" fontId="4" fillId="4" borderId="0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 vertical="center"/>
    </xf>
    <xf numFmtId="0" fontId="6" fillId="4" borderId="71" xfId="0" applyFont="1" applyFill="1" applyBorder="1" applyAlignment="1">
      <alignment horizontal="center" vertical="center"/>
    </xf>
    <xf numFmtId="164" fontId="6" fillId="4" borderId="54" xfId="3" applyNumberFormat="1" applyFont="1" applyFill="1" applyBorder="1" applyAlignment="1">
      <alignment horizontal="center" vertical="center"/>
    </xf>
    <xf numFmtId="164" fontId="6" fillId="4" borderId="21" xfId="3" applyNumberFormat="1" applyFont="1" applyFill="1" applyBorder="1" applyAlignment="1">
      <alignment horizontal="center" vertical="center"/>
    </xf>
    <xf numFmtId="164" fontId="6" fillId="4" borderId="30" xfId="3" applyNumberFormat="1" applyFont="1" applyFill="1" applyBorder="1" applyAlignment="1">
      <alignment horizontal="center" vertical="center"/>
    </xf>
    <xf numFmtId="3" fontId="6" fillId="4" borderId="27" xfId="0" applyNumberFormat="1" applyFont="1" applyFill="1" applyBorder="1" applyAlignment="1">
      <alignment horizontal="right" vertical="center"/>
    </xf>
    <xf numFmtId="3" fontId="6" fillId="4" borderId="0" xfId="0" applyNumberFormat="1" applyFont="1" applyFill="1" applyBorder="1" applyAlignment="1">
      <alignment horizontal="right" vertical="center"/>
    </xf>
    <xf numFmtId="3" fontId="6" fillId="4" borderId="70" xfId="0" applyNumberFormat="1" applyFont="1" applyFill="1" applyBorder="1" applyAlignment="1">
      <alignment horizontal="right" vertical="center"/>
    </xf>
    <xf numFmtId="3" fontId="6" fillId="4" borderId="29" xfId="0" applyNumberFormat="1" applyFont="1" applyFill="1" applyBorder="1" applyAlignment="1">
      <alignment horizontal="right" vertical="center"/>
    </xf>
    <xf numFmtId="3" fontId="6" fillId="4" borderId="71" xfId="0" applyNumberFormat="1" applyFont="1" applyFill="1" applyBorder="1" applyAlignment="1">
      <alignment horizontal="right" vertical="center"/>
    </xf>
    <xf numFmtId="3" fontId="6" fillId="4" borderId="31" xfId="0" applyNumberFormat="1" applyFont="1" applyFill="1" applyBorder="1" applyAlignment="1">
      <alignment horizontal="right" vertical="center"/>
    </xf>
    <xf numFmtId="0" fontId="6" fillId="4" borderId="38" xfId="0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/>
    </xf>
    <xf numFmtId="0" fontId="6" fillId="4" borderId="70" xfId="0" applyFont="1" applyFill="1" applyBorder="1" applyAlignment="1">
      <alignment horizontal="center"/>
    </xf>
    <xf numFmtId="0" fontId="6" fillId="4" borderId="71" xfId="0" applyFont="1" applyFill="1" applyBorder="1" applyAlignment="1">
      <alignment horizontal="center"/>
    </xf>
    <xf numFmtId="3" fontId="6" fillId="4" borderId="71" xfId="0" applyNumberFormat="1" applyFont="1" applyFill="1" applyBorder="1" applyAlignment="1">
      <alignment horizontal="right"/>
    </xf>
    <xf numFmtId="164" fontId="6" fillId="4" borderId="21" xfId="3" applyNumberFormat="1" applyFont="1" applyFill="1" applyBorder="1" applyAlignment="1">
      <alignment vertical="center"/>
    </xf>
    <xf numFmtId="164" fontId="6" fillId="4" borderId="30" xfId="3" applyNumberFormat="1" applyFont="1" applyFill="1" applyBorder="1" applyAlignment="1">
      <alignment vertical="center"/>
    </xf>
    <xf numFmtId="3" fontId="6" fillId="4" borderId="27" xfId="0" applyNumberFormat="1" applyFont="1" applyFill="1" applyBorder="1" applyAlignment="1">
      <alignment horizontal="center" vertical="center"/>
    </xf>
    <xf numFmtId="3" fontId="6" fillId="4" borderId="0" xfId="0" applyNumberFormat="1" applyFont="1" applyFill="1" applyBorder="1" applyAlignment="1">
      <alignment horizontal="center" vertical="center"/>
    </xf>
    <xf numFmtId="3" fontId="6" fillId="4" borderId="70" xfId="0" applyNumberFormat="1" applyFont="1" applyFill="1" applyBorder="1" applyAlignment="1">
      <alignment horizontal="center" vertical="center"/>
    </xf>
    <xf numFmtId="3" fontId="6" fillId="4" borderId="29" xfId="0" applyNumberFormat="1" applyFont="1" applyFill="1" applyBorder="1" applyAlignment="1">
      <alignment horizontal="center" vertical="center"/>
    </xf>
    <xf numFmtId="3" fontId="6" fillId="4" borderId="71" xfId="0" applyNumberFormat="1" applyFont="1" applyFill="1" applyBorder="1" applyAlignment="1">
      <alignment horizontal="center" vertical="center"/>
    </xf>
    <xf numFmtId="3" fontId="6" fillId="4" borderId="31" xfId="0" applyNumberFormat="1" applyFont="1" applyFill="1" applyBorder="1" applyAlignment="1">
      <alignment horizontal="center" vertical="center"/>
    </xf>
    <xf numFmtId="0" fontId="0" fillId="4" borderId="73" xfId="0" applyFill="1" applyBorder="1" applyAlignment="1">
      <alignment horizontal="center" vertical="center"/>
    </xf>
    <xf numFmtId="0" fontId="26" fillId="4" borderId="64" xfId="0" applyFont="1" applyFill="1" applyBorder="1" applyAlignment="1">
      <alignment horizontal="center" vertical="center"/>
    </xf>
    <xf numFmtId="0" fontId="26" fillId="4" borderId="45" xfId="0" applyFont="1" applyFill="1" applyBorder="1" applyAlignment="1">
      <alignment horizontal="center" vertical="center"/>
    </xf>
    <xf numFmtId="0" fontId="26" fillId="4" borderId="76" xfId="0" applyFont="1" applyFill="1" applyBorder="1" applyAlignment="1">
      <alignment horizontal="center" vertical="center"/>
    </xf>
    <xf numFmtId="0" fontId="26" fillId="4" borderId="3" xfId="0" applyFont="1" applyFill="1" applyBorder="1" applyAlignment="1">
      <alignment horizontal="center" vertical="center"/>
    </xf>
    <xf numFmtId="0" fontId="6" fillId="4" borderId="76" xfId="0" applyFont="1" applyFill="1" applyBorder="1" applyAlignment="1">
      <alignment horizontal="center" vertical="center"/>
    </xf>
    <xf numFmtId="0" fontId="6" fillId="4" borderId="68" xfId="0" applyFont="1" applyFill="1" applyBorder="1" applyAlignment="1">
      <alignment horizontal="center" vertical="center"/>
    </xf>
    <xf numFmtId="17" fontId="6" fillId="4" borderId="72" xfId="0" applyNumberFormat="1" applyFont="1" applyFill="1" applyBorder="1" applyAlignment="1">
      <alignment horizontal="center"/>
    </xf>
    <xf numFmtId="17" fontId="6" fillId="4" borderId="76" xfId="0" applyNumberFormat="1" applyFont="1" applyFill="1" applyBorder="1" applyAlignment="1">
      <alignment horizontal="center"/>
    </xf>
    <xf numFmtId="0" fontId="0" fillId="4" borderId="0" xfId="0" applyFill="1" applyAlignment="1">
      <alignment horizontal="center"/>
    </xf>
    <xf numFmtId="164" fontId="6" fillId="4" borderId="13" xfId="3" applyNumberFormat="1" applyFont="1" applyFill="1" applyBorder="1" applyAlignment="1">
      <alignment vertical="center"/>
    </xf>
    <xf numFmtId="0" fontId="56" fillId="5" borderId="0" xfId="0" applyFont="1" applyFill="1" applyAlignment="1"/>
    <xf numFmtId="0" fontId="57" fillId="5" borderId="0" xfId="0" applyFont="1" applyFill="1" applyAlignment="1"/>
    <xf numFmtId="0" fontId="58" fillId="5" borderId="0" xfId="0" applyFont="1" applyFill="1" applyAlignment="1"/>
    <xf numFmtId="0" fontId="53" fillId="5" borderId="0" xfId="0" applyFont="1" applyFill="1" applyAlignment="1"/>
    <xf numFmtId="0" fontId="59" fillId="6" borderId="0" xfId="0" applyFont="1" applyFill="1" applyAlignment="1"/>
    <xf numFmtId="0" fontId="3" fillId="7" borderId="0" xfId="5" applyFont="1" applyFill="1" applyBorder="1" applyAlignment="1">
      <alignment horizontal="right"/>
    </xf>
    <xf numFmtId="0" fontId="3" fillId="7" borderId="0" xfId="5" applyFont="1" applyFill="1" applyBorder="1" applyAlignment="1">
      <alignment horizontal="center"/>
    </xf>
    <xf numFmtId="0" fontId="3" fillId="7" borderId="0" xfId="5" applyFont="1" applyFill="1" applyBorder="1" applyAlignment="1">
      <alignment horizontal="center" vertical="center"/>
    </xf>
    <xf numFmtId="0" fontId="0" fillId="5" borderId="0" xfId="0" applyFill="1">
      <alignment horizontal="right"/>
    </xf>
    <xf numFmtId="0" fontId="0" fillId="5" borderId="0" xfId="0" applyFill="1" applyBorder="1">
      <alignment horizontal="right"/>
    </xf>
    <xf numFmtId="0" fontId="0" fillId="7" borderId="0" xfId="0" applyFill="1" applyBorder="1">
      <alignment horizontal="right"/>
    </xf>
    <xf numFmtId="0" fontId="60" fillId="8" borderId="1" xfId="2" applyFont="1" applyFill="1" applyBorder="1" applyAlignment="1" applyProtection="1">
      <alignment horizontal="center" vertical="center"/>
    </xf>
    <xf numFmtId="0" fontId="60" fillId="8" borderId="25" xfId="2" applyFont="1" applyFill="1" applyBorder="1" applyAlignment="1" applyProtection="1">
      <alignment horizontal="center" vertical="center"/>
    </xf>
    <xf numFmtId="0" fontId="60" fillId="8" borderId="7" xfId="2" applyFont="1" applyFill="1" applyBorder="1" applyAlignment="1" applyProtection="1">
      <alignment horizontal="center" vertical="center"/>
    </xf>
    <xf numFmtId="0" fontId="0" fillId="4" borderId="0" xfId="0" applyFill="1" applyProtection="1">
      <alignment horizontal="right"/>
      <protection locked="0"/>
    </xf>
    <xf numFmtId="0" fontId="15" fillId="5" borderId="0" xfId="0" applyFont="1" applyFill="1">
      <alignment horizontal="right"/>
    </xf>
    <xf numFmtId="3" fontId="15" fillId="5" borderId="0" xfId="0" applyNumberFormat="1" applyFont="1" applyFill="1">
      <alignment horizontal="right"/>
    </xf>
    <xf numFmtId="0" fontId="15" fillId="5" borderId="0" xfId="0" applyFont="1" applyFill="1" applyAlignment="1">
      <alignment horizontal="center"/>
    </xf>
    <xf numFmtId="0" fontId="15" fillId="7" borderId="0" xfId="0" applyFont="1" applyFill="1">
      <alignment horizontal="right"/>
    </xf>
    <xf numFmtId="3" fontId="15" fillId="7" borderId="0" xfId="0" applyNumberFormat="1" applyFont="1" applyFill="1">
      <alignment horizontal="right"/>
    </xf>
    <xf numFmtId="0" fontId="15" fillId="7" borderId="0" xfId="0" applyFont="1" applyFill="1" applyAlignment="1">
      <alignment horizontal="center"/>
    </xf>
    <xf numFmtId="0" fontId="51" fillId="8" borderId="7" xfId="0" applyFont="1" applyFill="1" applyBorder="1" applyAlignment="1">
      <alignment horizontal="left"/>
    </xf>
    <xf numFmtId="0" fontId="51" fillId="8" borderId="34" xfId="0" applyFont="1" applyFill="1" applyBorder="1" applyAlignment="1">
      <alignment horizontal="center"/>
    </xf>
    <xf numFmtId="0" fontId="51" fillId="8" borderId="7" xfId="0" applyFont="1" applyFill="1" applyBorder="1" applyAlignment="1">
      <alignment horizontal="center"/>
    </xf>
    <xf numFmtId="0" fontId="15" fillId="4" borderId="0" xfId="0" applyFont="1" applyFill="1" applyProtection="1">
      <alignment horizontal="right"/>
      <protection locked="0"/>
    </xf>
    <xf numFmtId="0" fontId="0" fillId="7" borderId="0" xfId="0" applyFill="1">
      <alignment horizontal="right"/>
    </xf>
    <xf numFmtId="0" fontId="0" fillId="7" borderId="0" xfId="0" applyFill="1" applyAlignment="1">
      <alignment horizontal="center"/>
    </xf>
    <xf numFmtId="0" fontId="51" fillId="8" borderId="5" xfId="0" applyFont="1" applyFill="1" applyBorder="1" applyAlignment="1">
      <alignment horizontal="centerContinuous"/>
    </xf>
    <xf numFmtId="0" fontId="51" fillId="8" borderId="77" xfId="0" applyFont="1" applyFill="1" applyBorder="1" applyAlignment="1">
      <alignment horizontal="centerContinuous"/>
    </xf>
    <xf numFmtId="0" fontId="51" fillId="8" borderId="6" xfId="0" applyFont="1" applyFill="1" applyBorder="1" applyAlignment="1">
      <alignment horizontal="center"/>
    </xf>
    <xf numFmtId="0" fontId="0" fillId="4" borderId="0" xfId="0" applyFill="1" applyAlignment="1" applyProtection="1">
      <alignment horizontal="center"/>
      <protection locked="0"/>
    </xf>
    <xf numFmtId="3" fontId="51" fillId="8" borderId="5" xfId="0" applyNumberFormat="1" applyFont="1" applyFill="1" applyBorder="1" applyAlignment="1">
      <alignment horizontal="centerContinuous"/>
    </xf>
    <xf numFmtId="3" fontId="51" fillId="8" borderId="77" xfId="0" applyNumberFormat="1" applyFont="1" applyFill="1" applyBorder="1" applyAlignment="1">
      <alignment horizontal="centerContinuous"/>
    </xf>
    <xf numFmtId="0" fontId="51" fillId="8" borderId="2" xfId="0" applyFont="1" applyFill="1" applyBorder="1" applyAlignment="1">
      <alignment horizontal="center" wrapText="1"/>
    </xf>
    <xf numFmtId="0" fontId="51" fillId="8" borderId="2" xfId="0" applyFont="1" applyFill="1" applyBorder="1" applyAlignment="1">
      <alignment horizontal="center" vertical="center"/>
    </xf>
    <xf numFmtId="0" fontId="52" fillId="8" borderId="3" xfId="0" applyFont="1" applyFill="1" applyBorder="1" applyAlignment="1">
      <alignment horizontal="center" wrapText="1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0" fillId="5" borderId="0" xfId="0" applyFill="1" applyProtection="1">
      <alignment horizontal="right"/>
      <protection locked="0"/>
    </xf>
    <xf numFmtId="0" fontId="15" fillId="5" borderId="0" xfId="0" applyFont="1" applyFill="1" applyAlignment="1" applyProtection="1">
      <alignment horizontal="center"/>
      <protection locked="0"/>
    </xf>
    <xf numFmtId="0" fontId="6" fillId="4" borderId="27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0" fillId="9" borderId="0" xfId="0" applyFill="1">
      <alignment horizontal="right"/>
    </xf>
    <xf numFmtId="0" fontId="0" fillId="8" borderId="0" xfId="0" applyFill="1">
      <alignment horizontal="right"/>
    </xf>
    <xf numFmtId="0" fontId="0" fillId="4" borderId="71" xfId="0" applyFont="1" applyFill="1" applyBorder="1" applyAlignment="1"/>
    <xf numFmtId="0" fontId="4" fillId="4" borderId="0" xfId="0" applyFont="1" applyFill="1" applyAlignment="1">
      <alignment horizontal="left"/>
    </xf>
    <xf numFmtId="0" fontId="3" fillId="4" borderId="0" xfId="0" applyFont="1" applyFill="1" applyAlignment="1">
      <alignment horizontal="left"/>
    </xf>
    <xf numFmtId="0" fontId="0" fillId="4" borderId="0" xfId="0" quotePrefix="1" applyFill="1" applyAlignment="1">
      <alignment vertical="top" wrapText="1"/>
    </xf>
    <xf numFmtId="0" fontId="45" fillId="4" borderId="0" xfId="0" applyFont="1" applyFill="1" applyAlignment="1">
      <alignment vertical="center" wrapText="1"/>
    </xf>
    <xf numFmtId="0" fontId="3" fillId="4" borderId="0" xfId="0" applyFont="1" applyFill="1">
      <alignment horizontal="right"/>
    </xf>
    <xf numFmtId="3" fontId="3" fillId="4" borderId="0" xfId="0" applyNumberFormat="1" applyFont="1" applyFill="1">
      <alignment horizontal="right"/>
    </xf>
    <xf numFmtId="17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4" borderId="0" xfId="0" applyFont="1" applyFill="1" applyBorder="1">
      <alignment horizontal="right"/>
    </xf>
    <xf numFmtId="0" fontId="1" fillId="4" borderId="0" xfId="0" applyFont="1" applyFill="1" applyAlignment="1">
      <alignment horizontal="left"/>
    </xf>
    <xf numFmtId="0" fontId="3" fillId="4" borderId="0" xfId="0" applyFont="1" applyFill="1" applyBorder="1" applyAlignment="1">
      <alignment horizontal="left"/>
    </xf>
    <xf numFmtId="3" fontId="3" fillId="4" borderId="0" xfId="0" applyNumberFormat="1" applyFont="1" applyFill="1" applyAlignment="1">
      <alignment horizontal="left"/>
    </xf>
    <xf numFmtId="10" fontId="15" fillId="4" borderId="45" xfId="4" quotePrefix="1" applyNumberFormat="1" applyFont="1" applyFill="1" applyBorder="1" applyAlignment="1">
      <alignment horizontal="right"/>
    </xf>
    <xf numFmtId="0" fontId="1" fillId="0" borderId="2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58" fillId="5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2" fillId="8" borderId="4" xfId="0" applyFont="1" applyFill="1" applyBorder="1" applyAlignment="1">
      <alignment horizontal="center"/>
    </xf>
    <xf numFmtId="0" fontId="53" fillId="8" borderId="5" xfId="0" applyFont="1" applyFill="1" applyBorder="1" applyAlignment="1">
      <alignment horizontal="center"/>
    </xf>
    <xf numFmtId="0" fontId="53" fillId="8" borderId="6" xfId="0" applyFont="1" applyFill="1" applyBorder="1" applyAlignment="1">
      <alignment horizontal="center"/>
    </xf>
    <xf numFmtId="0" fontId="52" fillId="8" borderId="26" xfId="0" applyFont="1" applyFill="1" applyBorder="1" applyAlignment="1">
      <alignment horizontal="center" vertical="center" wrapText="1"/>
    </xf>
    <xf numFmtId="0" fontId="52" fillId="8" borderId="8" xfId="0" applyFont="1" applyFill="1" applyBorder="1" applyAlignment="1">
      <alignment horizontal="center" vertical="center" wrapText="1"/>
    </xf>
    <xf numFmtId="0" fontId="52" fillId="8" borderId="25" xfId="0" applyFont="1" applyFill="1" applyBorder="1" applyAlignment="1">
      <alignment horizontal="center" vertical="center" wrapText="1"/>
    </xf>
    <xf numFmtId="0" fontId="52" fillId="8" borderId="1" xfId="0" applyFont="1" applyFill="1" applyBorder="1" applyAlignment="1">
      <alignment horizontal="center" vertical="center" wrapText="1"/>
    </xf>
    <xf numFmtId="0" fontId="15" fillId="4" borderId="45" xfId="0" applyFont="1" applyFill="1" applyBorder="1" applyAlignment="1">
      <alignment horizontal="center" vertical="center"/>
    </xf>
    <xf numFmtId="0" fontId="15" fillId="4" borderId="72" xfId="0" applyFont="1" applyFill="1" applyBorder="1" applyAlignment="1">
      <alignment horizontal="center" vertical="center"/>
    </xf>
    <xf numFmtId="0" fontId="9" fillId="4" borderId="74" xfId="0" applyFont="1" applyFill="1" applyBorder="1" applyAlignment="1">
      <alignment horizontal="center"/>
    </xf>
    <xf numFmtId="0" fontId="0" fillId="4" borderId="0" xfId="0" applyFill="1" applyAlignment="1">
      <alignment horizontal="left" vertical="top" wrapText="1"/>
    </xf>
    <xf numFmtId="0" fontId="52" fillId="8" borderId="5" xfId="0" applyFont="1" applyFill="1" applyBorder="1" applyAlignment="1">
      <alignment horizontal="center"/>
    </xf>
    <xf numFmtId="0" fontId="52" fillId="8" borderId="6" xfId="0" applyFont="1" applyFill="1" applyBorder="1" applyAlignment="1">
      <alignment horizontal="center"/>
    </xf>
    <xf numFmtId="0" fontId="51" fillId="8" borderId="2" xfId="0" applyFont="1" applyFill="1" applyBorder="1" applyAlignment="1">
      <alignment horizontal="center" vertical="center"/>
    </xf>
    <xf numFmtId="0" fontId="51" fillId="8" borderId="3" xfId="0" applyFont="1" applyFill="1" applyBorder="1" applyAlignment="1">
      <alignment horizontal="center" vertical="center"/>
    </xf>
    <xf numFmtId="0" fontId="51" fillId="8" borderId="2" xfId="0" applyFont="1" applyFill="1" applyBorder="1" applyAlignment="1">
      <alignment horizontal="center" wrapText="1"/>
    </xf>
    <xf numFmtId="0" fontId="53" fillId="8" borderId="3" xfId="0" applyFont="1" applyFill="1" applyBorder="1" applyAlignment="1">
      <alignment horizontal="center" wrapText="1"/>
    </xf>
    <xf numFmtId="0" fontId="0" fillId="4" borderId="0" xfId="0" quotePrefix="1" applyFill="1" applyAlignment="1">
      <alignment horizontal="left" vertical="top" wrapText="1"/>
    </xf>
    <xf numFmtId="3" fontId="51" fillId="8" borderId="4" xfId="0" applyNumberFormat="1" applyFont="1" applyFill="1" applyBorder="1" applyAlignment="1">
      <alignment horizontal="center"/>
    </xf>
    <xf numFmtId="3" fontId="51" fillId="8" borderId="5" xfId="0" applyNumberFormat="1" applyFont="1" applyFill="1" applyBorder="1" applyAlignment="1">
      <alignment horizontal="center"/>
    </xf>
    <xf numFmtId="0" fontId="6" fillId="4" borderId="26" xfId="0" applyFont="1" applyFill="1" applyBorder="1" applyAlignment="1">
      <alignment horizontal="center" vertical="center"/>
    </xf>
    <xf numFmtId="0" fontId="6" fillId="4" borderId="24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27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28" xfId="0" applyFont="1" applyFill="1" applyBorder="1" applyAlignment="1">
      <alignment horizontal="center" vertical="center"/>
    </xf>
    <xf numFmtId="0" fontId="6" fillId="4" borderId="25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45" fillId="4" borderId="0" xfId="0" applyFont="1" applyFill="1" applyAlignment="1">
      <alignment horizontal="left" vertical="center" wrapText="1"/>
    </xf>
    <xf numFmtId="3" fontId="51" fillId="8" borderId="77" xfId="0" applyNumberFormat="1" applyFont="1" applyFill="1" applyBorder="1" applyAlignment="1">
      <alignment horizontal="center"/>
    </xf>
    <xf numFmtId="0" fontId="52" fillId="8" borderId="24" xfId="0" applyFont="1" applyFill="1" applyBorder="1" applyAlignment="1">
      <alignment horizontal="center"/>
    </xf>
    <xf numFmtId="0" fontId="52" fillId="8" borderId="8" xfId="0" applyFont="1" applyFill="1" applyBorder="1" applyAlignment="1">
      <alignment horizontal="center"/>
    </xf>
    <xf numFmtId="0" fontId="29" fillId="0" borderId="4" xfId="0" applyFont="1" applyFill="1" applyBorder="1" applyAlignment="1">
      <alignment horizontal="center"/>
    </xf>
    <xf numFmtId="0" fontId="29" fillId="0" borderId="6" xfId="0" applyFont="1" applyFill="1" applyBorder="1" applyAlignment="1">
      <alignment horizontal="center"/>
    </xf>
    <xf numFmtId="0" fontId="29" fillId="0" borderId="4" xfId="0" applyFont="1" applyBorder="1" applyAlignment="1">
      <alignment horizontal="center"/>
    </xf>
    <xf numFmtId="0" fontId="29" fillId="0" borderId="5" xfId="0" applyFont="1" applyBorder="1" applyAlignment="1">
      <alignment horizontal="center"/>
    </xf>
    <xf numFmtId="0" fontId="29" fillId="0" borderId="6" xfId="0" applyFont="1" applyBorder="1" applyAlignment="1">
      <alignment horizontal="center"/>
    </xf>
  </cellXfs>
  <cellStyles count="6">
    <cellStyle name="=C:\WINNT\SYSTEM32\COMMAND.COM" xfId="5"/>
    <cellStyle name="Euro" xfId="1"/>
    <cellStyle name="Hipervínculo" xfId="2" builtinId="8"/>
    <cellStyle name="Millares" xfId="3" builtinId="3"/>
    <cellStyle name="Normal" xfId="0" builtinId="0"/>
    <cellStyle name="Porcentaje" xfId="4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  <color rgb="FFE8FA90"/>
      <color rgb="FFEDFBA7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7815788821284948"/>
          <c:y val="8.2960658477916949E-2"/>
          <c:w val="0.44579598067490583"/>
          <c:h val="0.81704946157203617"/>
        </c:manualLayout>
      </c:layout>
      <c:pieChart>
        <c:varyColors val="1"/>
        <c:ser>
          <c:idx val="0"/>
          <c:order val="0"/>
          <c:tx>
            <c:v>CÓDIGO DE RED 92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0.32835850889364521"/>
                  <c:y val="-0.41092910319834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3.1901392072826343E-2"/>
                  <c:y val="0.3883235504652827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6.641815342702416E-2"/>
                  <c:y val="-0.2793788594607492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9.3041186307407778E-2"/>
                  <c:y val="-0.18770126461465045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2451487867814003"/>
                  <c:y val="9.957909806728704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030056369536087"/>
                  <c:y val="-2.164104032450489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2.7454068241469818E-2"/>
                  <c:y val="0.2200150799331900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7.4311660409537419E-2"/>
                  <c:y val="0.159023431162013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.10057082347913086"/>
                  <c:y val="-9.373658723045058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[1]RESUMEN!$B$15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RESUMEN!$D$18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782992689420081"/>
          <c:y val="0.12594996814488316"/>
          <c:w val="0.42709600477042337"/>
          <c:h val="0.77767590675940612"/>
        </c:manualLayout>
      </c:layout>
      <c:pieChart>
        <c:varyColors val="1"/>
        <c:ser>
          <c:idx val="0"/>
          <c:order val="0"/>
          <c:tx>
            <c:v>CÓDIGO DE RED 92</c:v>
          </c:tx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Lbls>
            <c:dLbl>
              <c:idx val="0"/>
              <c:layout>
                <c:manualLayout>
                  <c:x val="9.4852438182069343E-2"/>
                  <c:y val="-0.1155741945300315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44018424351696644"/>
                  <c:y val="-0.39522231383394368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19289833565614242"/>
                  <c:y val="2.10863551719413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5702610857853298E-2"/>
                  <c:y val="-0.1697352504849937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9.5799330370602134E-2"/>
                  <c:y val="9.537551578812802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([1]RESUMEN!$C$11,[1]RESUMEN!$B$15)</c:f>
              <c:strCache>
                <c:ptCount val="2"/>
                <c:pt idx="0">
                  <c:v>CONECEL S.A.</c:v>
                </c:pt>
                <c:pt idx="1">
                  <c:v>DISPONIBLE</c:v>
                </c:pt>
              </c:strCache>
            </c:strRef>
          </c:cat>
          <c:val>
            <c:numRef>
              <c:f>(RESUMEN!$E$14,RESUMEN!$E$18)</c:f>
              <c:numCache>
                <c:formatCode>0.00%</c:formatCode>
                <c:ptCount val="2"/>
                <c:pt idx="0">
                  <c:v>0.1</c:v>
                </c:pt>
                <c:pt idx="1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94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0.33154498800351218"/>
                  <c:y val="-0.3934426229508196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7187769250362692"/>
                  <c:y val="-3.552395985532048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0.20791831400821734"/>
                  <c:y val="5.031033865210843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RESUMEN!$C$18</c:f>
              <c:strCache>
                <c:ptCount val="1"/>
                <c:pt idx="0">
                  <c:v>DISPONIBLE</c:v>
                </c:pt>
              </c:strCache>
            </c:strRef>
          </c:cat>
          <c:val>
            <c:numRef>
              <c:f>RESUMEN!$F$18</c:f>
              <c:numCache>
                <c:formatCode>0.00%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531338770489112"/>
          <c:y val="0.10928961748633879"/>
          <c:w val="0.42909958258795466"/>
          <c:h val="0.78644808743169403"/>
        </c:manualLayout>
      </c:layout>
      <c:pieChart>
        <c:varyColors val="1"/>
        <c:ser>
          <c:idx val="0"/>
          <c:order val="0"/>
          <c:tx>
            <c:v>CÓDIGO DE RED 95</c:v>
          </c:tx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Pt>
            <c:idx val="6"/>
            <c:bubble3D val="0"/>
          </c:dPt>
          <c:dLbls>
            <c:dLbl>
              <c:idx val="0"/>
              <c:layout>
                <c:manualLayout>
                  <c:x val="-2.7740011926058437E-2"/>
                  <c:y val="-7.9445806979045657E-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169467412280086E-2"/>
                  <c:y val="-0.1068590852372961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6955662295343673E-2"/>
                  <c:y val="-1.727567660599801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13846683721496839"/>
                  <c:y val="-0.1626265807683130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6.4830503781963967E-3"/>
                  <c:y val="-0.15953118587449297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5503172862885811"/>
                  <c:y val="0.22228699594368886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8.3808321428175903E-2"/>
                  <c:y val="4.501951801479360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(RESUMEN!$C$14,RESUMEN!$C$15,RESUMEN!$C$18)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(RESUMEN!$G$14:$G$15,RESUMEN!$G$18)</c:f>
              <c:numCache>
                <c:formatCode>0.00%</c:formatCode>
                <c:ptCount val="3"/>
                <c:pt idx="0">
                  <c:v>0.1</c:v>
                </c:pt>
                <c:pt idx="1">
                  <c:v>0.04</c:v>
                </c:pt>
                <c:pt idx="2">
                  <c:v>0.86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43"/>
      </c:pieChart>
    </c:plotArea>
    <c:plotVisOnly val="1"/>
    <c:dispBlanksAs val="zero"/>
    <c:showDLblsOverMax val="0"/>
  </c:chart>
  <c:printSettings>
    <c:headerFooter alignWithMargins="0"/>
    <c:pageMargins b="1" l="0.75" r="0.75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96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2.6236765127078225E-2"/>
                  <c:y val="-8.2762955601423605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947083984806011E-2"/>
                  <c:y val="-7.43592487832224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7703764220885628E-2"/>
                  <c:y val="1.147550730915921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(RESUMEN!$H$14:$H$15,RESUMEN!$H$18)</c:f>
              <c:numCache>
                <c:formatCode>0.00%</c:formatCode>
                <c:ptCount val="3"/>
                <c:pt idx="0">
                  <c:v>0.28999999999999998</c:v>
                </c:pt>
                <c:pt idx="1">
                  <c:v>0.01</c:v>
                </c:pt>
                <c:pt idx="2">
                  <c:v>0.7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199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97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1.6695918376929169E-2"/>
                  <c:y val="3.3741898767508431E-2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8021025547119669E-2"/>
                  <c:y val="-9.633989926016529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6639668699730961E-2"/>
                  <c:y val="-1.872945493463802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.17405716690476983"/>
                  <c:y val="0.1617553805774278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(RESUMEN!$C$14:$C$15,RESUMEN!$C$18)</c:f>
              <c:strCache>
                <c:ptCount val="3"/>
                <c:pt idx="0">
                  <c:v>CONECEL S.A.</c:v>
                </c:pt>
                <c:pt idx="1">
                  <c:v>OTECEL S.A.</c:v>
                </c:pt>
                <c:pt idx="2">
                  <c:v>DISPONIBLE</c:v>
                </c:pt>
              </c:strCache>
            </c:strRef>
          </c:cat>
          <c:val>
            <c:numRef>
              <c:f>(RESUMEN!$I$14:$I$15,RESUMEN!$I$18)</c:f>
              <c:numCache>
                <c:formatCode>0.00%</c:formatCode>
                <c:ptCount val="3"/>
                <c:pt idx="0">
                  <c:v>0.06</c:v>
                </c:pt>
                <c:pt idx="1">
                  <c:v>0.04</c:v>
                </c:pt>
                <c:pt idx="2">
                  <c:v>0.9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250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98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1566980782142841"/>
                  <c:y val="-0.39883053453269796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027064640175792"/>
                  <c:y val="3.35159561365508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9486616051347785E-2"/>
                  <c:y val="-0.1007143524535161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2.8559247625352734E-2"/>
                  <c:y val="4.525036312208554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(RESUMEN!$J$14:$J$16,RESUMEN!$J$18)</c:f>
              <c:numCache>
                <c:formatCode>0.00%</c:formatCode>
                <c:ptCount val="4"/>
                <c:pt idx="0">
                  <c:v>0.66</c:v>
                </c:pt>
                <c:pt idx="1">
                  <c:v>0.28999999999999998</c:v>
                </c:pt>
                <c:pt idx="2">
                  <c:v>0.05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6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279173064011008"/>
          <c:y val="0.11803278688524591"/>
          <c:w val="0.44818127608825281"/>
          <c:h val="0.82142076502732242"/>
        </c:manualLayout>
      </c:layout>
      <c:pieChart>
        <c:varyColors val="1"/>
        <c:ser>
          <c:idx val="0"/>
          <c:order val="0"/>
          <c:tx>
            <c:v>CÓDIGO DE RED 99</c:v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dPt>
            <c:idx val="0"/>
            <c:bubble3D val="0"/>
            <c:spPr>
              <a:solidFill>
                <a:srgbClr val="C000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bubble3D val="0"/>
          </c:dPt>
          <c:dPt>
            <c:idx val="4"/>
            <c:bubble3D val="0"/>
          </c:dPt>
          <c:dPt>
            <c:idx val="5"/>
            <c:bubble3D val="0"/>
          </c:dPt>
          <c:dLbls>
            <c:dLbl>
              <c:idx val="0"/>
              <c:layout>
                <c:manualLayout>
                  <c:x val="-0.17411988975438894"/>
                  <c:y val="-0.3546076157955983"/>
                </c:manualLayout>
              </c:layout>
              <c:numFmt formatCode="0%" sourceLinked="0"/>
              <c:spPr/>
              <c:txPr>
                <a:bodyPr/>
                <a:lstStyle/>
                <a:p>
                  <a:pPr>
                    <a:defRPr/>
                  </a:pPr>
                  <a:endParaRPr lang="es-EC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2655858089295188"/>
                  <c:y val="3.020496224379719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4.0641565600364443E-2"/>
                  <c:y val="-7.050939020971897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6.1244535846257143E-2"/>
                  <c:y val="6.4154116657747879E-3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.14309091110446637"/>
                  <c:y val="0.3047139107611548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0.12106027885754776"/>
                  <c:y val="4.6964256740634695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6.6170304661284374E-2"/>
                  <c:y val="0.11461703650680029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(RESUMEN!$C$14:$C$16,RESUMEN!$C$18)</c:f>
              <c:strCache>
                <c:ptCount val="4"/>
                <c:pt idx="0">
                  <c:v>CONECEL S.A.</c:v>
                </c:pt>
                <c:pt idx="1">
                  <c:v>OTECEL S.A.</c:v>
                </c:pt>
                <c:pt idx="2">
                  <c:v>CNT EP (EX-TELECSA S.A.)</c:v>
                </c:pt>
                <c:pt idx="3">
                  <c:v>DISPONIBLE</c:v>
                </c:pt>
              </c:strCache>
            </c:strRef>
          </c:cat>
          <c:val>
            <c:numRef>
              <c:f>(RESUMEN!$K$14:$K$16,RESUMEN!$K$18)</c:f>
              <c:numCache>
                <c:formatCode>0.00%</c:formatCode>
                <c:ptCount val="4"/>
                <c:pt idx="0">
                  <c:v>0.6</c:v>
                </c:pt>
                <c:pt idx="1">
                  <c:v>0.3</c:v>
                </c:pt>
                <c:pt idx="2">
                  <c:v>0.1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95"/>
      </c:pieChart>
    </c:plotArea>
    <c:plotVisOnly val="1"/>
    <c:dispBlanksAs val="zero"/>
    <c:showDLblsOverMax val="0"/>
  </c:chart>
  <c:printSettings>
    <c:headerFooter alignWithMargins="0">
      <c:oddFooter>&amp;Z&amp;"Arial,Negrita Cursiva"Secretaría Nacional de Telecomunicaciones
Informe: 28 de febrero de 2009</c:oddFooter>
    </c:headerFooter>
    <c:pageMargins b="1" l="0.75" r="0.75" t="1" header="0" footer="0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image" Target="../media/image2.png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11</xdr:col>
      <xdr:colOff>180975</xdr:colOff>
      <xdr:row>20</xdr:row>
      <xdr:rowOff>152400</xdr:rowOff>
    </xdr:to>
    <xdr:sp macro="" textlink="">
      <xdr:nvSpPr>
        <xdr:cNvPr id="8193" name="Rectangle 1"/>
        <xdr:cNvSpPr>
          <a:spLocks noChangeArrowheads="1"/>
        </xdr:cNvSpPr>
      </xdr:nvSpPr>
      <xdr:spPr bwMode="auto">
        <a:xfrm>
          <a:off x="9525" y="0"/>
          <a:ext cx="10279856" cy="409336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  <a:effectLst>
          <a:outerShdw dist="107763" dir="2700000" algn="ctr" rotWithShape="0">
            <a:srgbClr val="80808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53640926-AAD7-44D8-BBD7-CCE9431645EC}">
            <a14:shadowObscured xmlns:a14="http://schemas.microsoft.com/office/drawing/2010/main" val="1"/>
          </a:ext>
        </a:extLst>
      </xdr:spPr>
    </xdr:sp>
    <xdr:clientData/>
  </xdr:twoCellAnchor>
  <xdr:twoCellAnchor editAs="oneCell">
    <xdr:from>
      <xdr:col>7</xdr:col>
      <xdr:colOff>552450</xdr:colOff>
      <xdr:row>2</xdr:row>
      <xdr:rowOff>85738</xdr:rowOff>
    </xdr:from>
    <xdr:to>
      <xdr:col>10</xdr:col>
      <xdr:colOff>389325</xdr:colOff>
      <xdr:row>6</xdr:row>
      <xdr:rowOff>58136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09588"/>
          <a:ext cx="1980000" cy="72487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847725</xdr:colOff>
      <xdr:row>2</xdr:row>
      <xdr:rowOff>28588</xdr:rowOff>
    </xdr:from>
    <xdr:to>
      <xdr:col>7</xdr:col>
      <xdr:colOff>284550</xdr:colOff>
      <xdr:row>6</xdr:row>
      <xdr:rowOff>86711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4025" y="419113"/>
          <a:ext cx="1980000" cy="72487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10</xdr:row>
      <xdr:rowOff>1</xdr:rowOff>
    </xdr:from>
    <xdr:to>
      <xdr:col>7</xdr:col>
      <xdr:colOff>752476</xdr:colOff>
      <xdr:row>27</xdr:row>
      <xdr:rowOff>152400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333375</xdr:colOff>
      <xdr:row>1</xdr:row>
      <xdr:rowOff>219089</xdr:rowOff>
    </xdr:from>
    <xdr:to>
      <xdr:col>7</xdr:col>
      <xdr:colOff>609375</xdr:colOff>
      <xdr:row>5</xdr:row>
      <xdr:rowOff>144639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1</xdr:row>
      <xdr:rowOff>219089</xdr:rowOff>
    </xdr:from>
    <xdr:to>
      <xdr:col>15</xdr:col>
      <xdr:colOff>609375</xdr:colOff>
      <xdr:row>5</xdr:row>
      <xdr:rowOff>144639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381014"/>
          <a:ext cx="1800000" cy="658975"/>
        </a:xfrm>
        <a:prstGeom prst="rect">
          <a:avLst/>
        </a:prstGeom>
      </xdr:spPr>
    </xdr:pic>
    <xdr:clientData/>
  </xdr:twoCellAnchor>
  <xdr:twoCellAnchor>
    <xdr:from>
      <xdr:col>9</xdr:col>
      <xdr:colOff>0</xdr:colOff>
      <xdr:row>9</xdr:row>
      <xdr:rowOff>152398</xdr:rowOff>
    </xdr:from>
    <xdr:to>
      <xdr:col>15</xdr:col>
      <xdr:colOff>752475</xdr:colOff>
      <xdr:row>28</xdr:row>
      <xdr:rowOff>0</xdr:rowOff>
    </xdr:to>
    <xdr:graphicFrame macro="">
      <xdr:nvGraphicFramePr>
        <xdr:cNvPr id="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144639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29</xdr:row>
      <xdr:rowOff>219089</xdr:rowOff>
    </xdr:from>
    <xdr:to>
      <xdr:col>7</xdr:col>
      <xdr:colOff>609375</xdr:colOff>
      <xdr:row>33</xdr:row>
      <xdr:rowOff>144639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38101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29</xdr:row>
      <xdr:rowOff>219089</xdr:rowOff>
    </xdr:from>
    <xdr:to>
      <xdr:col>15</xdr:col>
      <xdr:colOff>609375</xdr:colOff>
      <xdr:row>33</xdr:row>
      <xdr:rowOff>144639</xdr:rowOff>
    </xdr:to>
    <xdr:pic>
      <xdr:nvPicPr>
        <xdr:cNvPr id="8" name="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381014"/>
          <a:ext cx="1800000" cy="658975"/>
        </a:xfrm>
        <a:prstGeom prst="rect">
          <a:avLst/>
        </a:prstGeom>
      </xdr:spPr>
    </xdr:pic>
    <xdr:clientData/>
  </xdr:twoCellAnchor>
  <xdr:twoCellAnchor>
    <xdr:from>
      <xdr:col>0</xdr:col>
      <xdr:colOff>342899</xdr:colOff>
      <xdr:row>37</xdr:row>
      <xdr:rowOff>142875</xdr:rowOff>
    </xdr:from>
    <xdr:to>
      <xdr:col>7</xdr:col>
      <xdr:colOff>752474</xdr:colOff>
      <xdr:row>56</xdr:row>
      <xdr:rowOff>9525</xdr:rowOff>
    </xdr:to>
    <xdr:graphicFrame macro="">
      <xdr:nvGraphicFramePr>
        <xdr:cNvPr id="1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342899</xdr:colOff>
      <xdr:row>38</xdr:row>
      <xdr:rowOff>0</xdr:rowOff>
    </xdr:from>
    <xdr:to>
      <xdr:col>15</xdr:col>
      <xdr:colOff>752474</xdr:colOff>
      <xdr:row>55</xdr:row>
      <xdr:rowOff>152400</xdr:rowOff>
    </xdr:to>
    <xdr:graphicFrame macro="">
      <xdr:nvGraphicFramePr>
        <xdr:cNvPr id="10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5</xdr:col>
      <xdr:colOff>333375</xdr:colOff>
      <xdr:row>57</xdr:row>
      <xdr:rowOff>219089</xdr:rowOff>
    </xdr:from>
    <xdr:to>
      <xdr:col>7</xdr:col>
      <xdr:colOff>609375</xdr:colOff>
      <xdr:row>61</xdr:row>
      <xdr:rowOff>144639</xdr:rowOff>
    </xdr:to>
    <xdr:pic>
      <xdr:nvPicPr>
        <xdr:cNvPr id="13" name="1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5000639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144639</xdr:rowOff>
    </xdr:to>
    <xdr:pic>
      <xdr:nvPicPr>
        <xdr:cNvPr id="14" name="13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57</xdr:row>
      <xdr:rowOff>219089</xdr:rowOff>
    </xdr:from>
    <xdr:to>
      <xdr:col>15</xdr:col>
      <xdr:colOff>609375</xdr:colOff>
      <xdr:row>61</xdr:row>
      <xdr:rowOff>144639</xdr:rowOff>
    </xdr:to>
    <xdr:pic>
      <xdr:nvPicPr>
        <xdr:cNvPr id="15" name="14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66</xdr:row>
      <xdr:rowOff>0</xdr:rowOff>
    </xdr:from>
    <xdr:to>
      <xdr:col>7</xdr:col>
      <xdr:colOff>752475</xdr:colOff>
      <xdr:row>84</xdr:row>
      <xdr:rowOff>28575</xdr:rowOff>
    </xdr:to>
    <xdr:graphicFrame macro="">
      <xdr:nvGraphicFramePr>
        <xdr:cNvPr id="16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0</xdr:colOff>
      <xdr:row>66</xdr:row>
      <xdr:rowOff>0</xdr:rowOff>
    </xdr:from>
    <xdr:to>
      <xdr:col>15</xdr:col>
      <xdr:colOff>752475</xdr:colOff>
      <xdr:row>84</xdr:row>
      <xdr:rowOff>28575</xdr:rowOff>
    </xdr:to>
    <xdr:graphicFrame macro="">
      <xdr:nvGraphicFramePr>
        <xdr:cNvPr id="1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144639</xdr:rowOff>
    </xdr:to>
    <xdr:pic>
      <xdr:nvPicPr>
        <xdr:cNvPr id="18" name="17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5</xdr:col>
      <xdr:colOff>333375</xdr:colOff>
      <xdr:row>85</xdr:row>
      <xdr:rowOff>219089</xdr:rowOff>
    </xdr:from>
    <xdr:to>
      <xdr:col>7</xdr:col>
      <xdr:colOff>609375</xdr:colOff>
      <xdr:row>89</xdr:row>
      <xdr:rowOff>144639</xdr:rowOff>
    </xdr:to>
    <xdr:pic>
      <xdr:nvPicPr>
        <xdr:cNvPr id="19" name="18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42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144639</xdr:rowOff>
    </xdr:to>
    <xdr:pic>
      <xdr:nvPicPr>
        <xdr:cNvPr id="20" name="19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 editAs="oneCell">
    <xdr:from>
      <xdr:col>13</xdr:col>
      <xdr:colOff>333375</xdr:colOff>
      <xdr:row>85</xdr:row>
      <xdr:rowOff>219089</xdr:rowOff>
    </xdr:from>
    <xdr:to>
      <xdr:col>15</xdr:col>
      <xdr:colOff>609375</xdr:colOff>
      <xdr:row>89</xdr:row>
      <xdr:rowOff>144639</xdr:rowOff>
    </xdr:to>
    <xdr:pic>
      <xdr:nvPicPr>
        <xdr:cNvPr id="21" name="20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01175" y="9620264"/>
          <a:ext cx="1800000" cy="658975"/>
        </a:xfrm>
        <a:prstGeom prst="rect">
          <a:avLst/>
        </a:prstGeom>
      </xdr:spPr>
    </xdr:pic>
    <xdr:clientData/>
  </xdr:twoCellAnchor>
  <xdr:twoCellAnchor>
    <xdr:from>
      <xdr:col>1</xdr:col>
      <xdr:colOff>0</xdr:colOff>
      <xdr:row>94</xdr:row>
      <xdr:rowOff>0</xdr:rowOff>
    </xdr:from>
    <xdr:to>
      <xdr:col>7</xdr:col>
      <xdr:colOff>752475</xdr:colOff>
      <xdr:row>112</xdr:row>
      <xdr:rowOff>28575</xdr:rowOff>
    </xdr:to>
    <xdr:graphicFrame macro="">
      <xdr:nvGraphicFramePr>
        <xdr:cNvPr id="22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0</xdr:colOff>
      <xdr:row>94</xdr:row>
      <xdr:rowOff>0</xdr:rowOff>
    </xdr:from>
    <xdr:to>
      <xdr:col>15</xdr:col>
      <xdr:colOff>752475</xdr:colOff>
      <xdr:row>112</xdr:row>
      <xdr:rowOff>28575</xdr:rowOff>
    </xdr:to>
    <xdr:graphicFrame macro="">
      <xdr:nvGraphicFramePr>
        <xdr:cNvPr id="2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876300</xdr:colOff>
      <xdr:row>1</xdr:row>
      <xdr:rowOff>161938</xdr:rowOff>
    </xdr:from>
    <xdr:to>
      <xdr:col>7</xdr:col>
      <xdr:colOff>313125</xdr:colOff>
      <xdr:row>5</xdr:row>
      <xdr:rowOff>153386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152413</xdr:rowOff>
    </xdr:from>
    <xdr:to>
      <xdr:col>7</xdr:col>
      <xdr:colOff>341700</xdr:colOff>
      <xdr:row>5</xdr:row>
      <xdr:rowOff>143861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14338"/>
          <a:ext cx="1980000" cy="7248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200038</xdr:rowOff>
    </xdr:from>
    <xdr:to>
      <xdr:col>7</xdr:col>
      <xdr:colOff>351225</xdr:colOff>
      <xdr:row>6</xdr:row>
      <xdr:rowOff>90418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00700" y="361963"/>
          <a:ext cx="1980000" cy="78573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904875</xdr:colOff>
      <xdr:row>1</xdr:row>
      <xdr:rowOff>219088</xdr:rowOff>
    </xdr:from>
    <xdr:to>
      <xdr:col>7</xdr:col>
      <xdr:colOff>341700</xdr:colOff>
      <xdr:row>6</xdr:row>
      <xdr:rowOff>48611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381013"/>
          <a:ext cx="1980000" cy="72487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38100</xdr:colOff>
      <xdr:row>1</xdr:row>
      <xdr:rowOff>161938</xdr:rowOff>
    </xdr:from>
    <xdr:to>
      <xdr:col>7</xdr:col>
      <xdr:colOff>389325</xdr:colOff>
      <xdr:row>5</xdr:row>
      <xdr:rowOff>153386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38800" y="323863"/>
          <a:ext cx="1980000" cy="72487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28575</xdr:colOff>
      <xdr:row>1</xdr:row>
      <xdr:rowOff>123838</xdr:rowOff>
    </xdr:from>
    <xdr:to>
      <xdr:col>7</xdr:col>
      <xdr:colOff>379800</xdr:colOff>
      <xdr:row>5</xdr:row>
      <xdr:rowOff>115286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629275" y="285763"/>
          <a:ext cx="1980000" cy="72487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38113</xdr:rowOff>
    </xdr:from>
    <xdr:to>
      <xdr:col>7</xdr:col>
      <xdr:colOff>351225</xdr:colOff>
      <xdr:row>6</xdr:row>
      <xdr:rowOff>96237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428638"/>
          <a:ext cx="1980000" cy="72487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DEstrella\Configuraci&#243;n%20local\Archivos%20temporales%20de%20Internet\Content.Outlook\GWT6VDC5\06-Informe%20Series%20SMA%2030JUN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  <sheetName val="Hoja4"/>
      <sheetName val="Hoja5"/>
      <sheetName val="ALCATEL"/>
      <sheetName val=" ERICSSON D"/>
      <sheetName val="ERICSSON A"/>
      <sheetName val="NEC"/>
      <sheetName val="RURALES D"/>
      <sheetName val="RURALES A1"/>
      <sheetName val="RURALES A2 "/>
      <sheetName val="PABX Y CELULAR"/>
      <sheetName val="RESUMEN"/>
      <sheetName val="GRÁFICOS"/>
      <sheetName val="ANEXO 92"/>
      <sheetName val="ANEXO 93"/>
      <sheetName val="ANEXO 94"/>
      <sheetName val="ANEXO 95"/>
      <sheetName val="ANEXO 96"/>
      <sheetName val="ANEXO 97"/>
      <sheetName val="ANEXO 98"/>
      <sheetName val="ANEXO 99"/>
      <sheetName val="SEÑALIZAC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1">
          <cell r="C11" t="str">
            <v>CONECEL S.A.</v>
          </cell>
        </row>
        <row r="15">
          <cell r="B15" t="str">
            <v>DISPONIBLE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Relationship Id="rId4" Type="http://schemas.openxmlformats.org/officeDocument/2006/relationships/comments" Target="../comments1.x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4" Type="http://schemas.openxmlformats.org/officeDocument/2006/relationships/comments" Target="../comments2.xml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7.bin"/><Relationship Id="rId4" Type="http://schemas.openxmlformats.org/officeDocument/2006/relationships/comments" Target="../comments3.xml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Relationship Id="rId4" Type="http://schemas.openxmlformats.org/officeDocument/2006/relationships/comments" Target="../comments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9.bin"/><Relationship Id="rId4" Type="http://schemas.openxmlformats.org/officeDocument/2006/relationships/comments" Target="../comments5.xml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0.bin"/><Relationship Id="rId4" Type="http://schemas.openxmlformats.org/officeDocument/2006/relationships/comments" Target="../comments6.x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1.bin"/><Relationship Id="rId4" Type="http://schemas.openxmlformats.org/officeDocument/2006/relationships/comments" Target="../comments7.xml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22.bin"/><Relationship Id="rId4" Type="http://schemas.openxmlformats.org/officeDocument/2006/relationships/comments" Target="../comments8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M299"/>
  <sheetViews>
    <sheetView workbookViewId="0">
      <pane ySplit="6" topLeftCell="A11" activePane="bottomLeft" state="frozen"/>
      <selection pane="bottomLeft" activeCell="A11" sqref="A11"/>
    </sheetView>
  </sheetViews>
  <sheetFormatPr baseColWidth="10" defaultRowHeight="12.75" x14ac:dyDescent="0.2"/>
  <cols>
    <col min="1" max="1" width="3.7109375" customWidth="1"/>
    <col min="2" max="2" width="27.28515625" customWidth="1"/>
    <col min="3" max="3" width="12.85546875" customWidth="1"/>
    <col min="4" max="4" width="6.7109375" customWidth="1"/>
    <col min="5" max="5" width="12.7109375" customWidth="1"/>
    <col min="6" max="6" width="9.28515625" customWidth="1"/>
    <col min="7" max="7" width="6.28515625" customWidth="1"/>
    <col min="8" max="8" width="7.7109375" customWidth="1"/>
    <col min="9" max="9" width="4.7109375" customWidth="1"/>
    <col min="10" max="10" width="2.7109375" customWidth="1"/>
    <col min="11" max="11" width="4.7109375" customWidth="1"/>
  </cols>
  <sheetData>
    <row r="1" spans="1:11" x14ac:dyDescent="0.2">
      <c r="A1" s="35" t="s">
        <v>4</v>
      </c>
      <c r="B1" s="36"/>
      <c r="C1" s="37"/>
      <c r="D1" s="32"/>
      <c r="E1" s="32"/>
      <c r="F1" s="32"/>
      <c r="G1" s="32"/>
      <c r="H1" s="346" t="s">
        <v>5</v>
      </c>
      <c r="I1" s="65" t="s">
        <v>6</v>
      </c>
      <c r="J1" s="65">
        <v>30</v>
      </c>
      <c r="K1" s="66"/>
    </row>
    <row r="2" spans="1:11" x14ac:dyDescent="0.2">
      <c r="A2" s="38" t="s">
        <v>7</v>
      </c>
      <c r="B2" s="34"/>
      <c r="C2" s="39"/>
      <c r="D2" s="34" t="s">
        <v>8</v>
      </c>
      <c r="E2" s="34"/>
      <c r="F2" s="34"/>
      <c r="G2" s="34"/>
      <c r="H2" s="347" t="s">
        <v>9</v>
      </c>
      <c r="I2" s="67" t="s">
        <v>10</v>
      </c>
      <c r="J2" s="67"/>
      <c r="K2" s="68"/>
    </row>
    <row r="3" spans="1:11" x14ac:dyDescent="0.2">
      <c r="A3" s="38" t="s">
        <v>11</v>
      </c>
      <c r="B3" s="34"/>
      <c r="C3" s="39"/>
      <c r="D3" s="34" t="s">
        <v>12</v>
      </c>
      <c r="E3" s="34"/>
      <c r="F3" s="34"/>
      <c r="G3" s="34"/>
      <c r="H3" s="347" t="s">
        <v>13</v>
      </c>
      <c r="I3" s="67" t="s">
        <v>14</v>
      </c>
      <c r="J3" s="67"/>
      <c r="K3" s="68"/>
    </row>
    <row r="4" spans="1:11" ht="13.5" thickBot="1" x14ac:dyDescent="0.25">
      <c r="A4" s="40" t="s">
        <v>15</v>
      </c>
      <c r="B4" s="41"/>
      <c r="C4" s="42"/>
      <c r="D4" s="13"/>
      <c r="E4" s="13"/>
      <c r="F4" s="13"/>
      <c r="G4" s="13"/>
      <c r="H4" s="33"/>
      <c r="I4" s="69"/>
      <c r="J4" s="70"/>
      <c r="K4" s="71"/>
    </row>
    <row r="5" spans="1:11" x14ac:dyDescent="0.2">
      <c r="A5" s="1"/>
      <c r="B5" s="1"/>
      <c r="C5" s="1"/>
      <c r="D5" s="1"/>
      <c r="E5" s="1"/>
      <c r="F5" s="1" t="s">
        <v>16</v>
      </c>
      <c r="G5" s="1" t="s">
        <v>16</v>
      </c>
      <c r="H5" s="1" t="s">
        <v>16</v>
      </c>
      <c r="I5" s="1" t="s">
        <v>16</v>
      </c>
      <c r="J5" s="1" t="s">
        <v>16</v>
      </c>
      <c r="K5" s="1"/>
    </row>
    <row r="6" spans="1:11" x14ac:dyDescent="0.2">
      <c r="A6" s="1"/>
      <c r="B6" s="1"/>
      <c r="C6" s="1"/>
      <c r="D6" s="1"/>
      <c r="E6" s="1"/>
      <c r="F6" s="1"/>
      <c r="G6" s="1"/>
      <c r="H6" s="1"/>
      <c r="I6" s="1"/>
      <c r="J6" s="1"/>
      <c r="K6" s="1"/>
    </row>
    <row r="7" spans="1:11" x14ac:dyDescent="0.2">
      <c r="A7" s="1"/>
      <c r="B7" s="1"/>
      <c r="C7" s="1"/>
      <c r="D7" s="1"/>
      <c r="E7" s="1"/>
      <c r="F7" s="1"/>
      <c r="G7" s="1"/>
      <c r="H7" s="1"/>
      <c r="I7" s="1"/>
      <c r="J7" s="1"/>
      <c r="K7" s="1"/>
    </row>
    <row r="8" spans="1:11" x14ac:dyDescent="0.2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ht="13.5" thickBot="1" x14ac:dyDescent="0.25">
      <c r="A11" s="13"/>
      <c r="B11" s="56" t="s">
        <v>17</v>
      </c>
      <c r="C11" s="13"/>
      <c r="D11" s="13"/>
      <c r="E11" s="13"/>
      <c r="F11" s="13"/>
      <c r="G11" s="13"/>
      <c r="H11" s="13"/>
      <c r="I11" s="13"/>
      <c r="J11" s="13"/>
      <c r="K11" s="13"/>
    </row>
    <row r="12" spans="1:11" x14ac:dyDescent="0.2">
      <c r="A12" s="18">
        <v>1</v>
      </c>
      <c r="B12" s="19" t="s">
        <v>18</v>
      </c>
      <c r="C12" s="43">
        <v>100</v>
      </c>
      <c r="D12" s="43"/>
      <c r="E12" s="19"/>
      <c r="F12" s="19"/>
      <c r="G12" s="19"/>
      <c r="H12" s="19"/>
      <c r="I12" s="19"/>
      <c r="J12" s="19"/>
      <c r="K12" s="20"/>
    </row>
    <row r="13" spans="1:11" x14ac:dyDescent="0.2">
      <c r="A13" s="21">
        <f>SUM(A12)+1</f>
        <v>2</v>
      </c>
      <c r="B13" s="17" t="s">
        <v>19</v>
      </c>
      <c r="C13" s="43">
        <v>101</v>
      </c>
      <c r="D13" s="43"/>
      <c r="E13" s="17"/>
      <c r="F13" s="17"/>
      <c r="G13" s="17"/>
      <c r="H13" s="17"/>
      <c r="I13" s="17"/>
      <c r="J13" s="17"/>
      <c r="K13" s="22"/>
    </row>
    <row r="14" spans="1:11" x14ac:dyDescent="0.2">
      <c r="A14" s="21">
        <f t="shared" ref="A14:A29" si="0">SUM(A13)+1</f>
        <v>3</v>
      </c>
      <c r="B14" s="17" t="s">
        <v>20</v>
      </c>
      <c r="C14" s="43">
        <v>102</v>
      </c>
      <c r="D14" s="43"/>
      <c r="E14" s="17"/>
      <c r="F14" s="17"/>
      <c r="G14" s="17"/>
      <c r="H14" s="17"/>
      <c r="I14" s="17"/>
      <c r="J14" s="17"/>
      <c r="K14" s="22"/>
    </row>
    <row r="15" spans="1:11" x14ac:dyDescent="0.2">
      <c r="A15" s="21">
        <f t="shared" si="0"/>
        <v>4</v>
      </c>
      <c r="B15" s="17" t="s">
        <v>21</v>
      </c>
      <c r="C15" s="43">
        <v>103</v>
      </c>
      <c r="D15" s="43"/>
      <c r="E15" s="17"/>
      <c r="F15" s="17"/>
      <c r="G15" s="17"/>
      <c r="H15" s="17"/>
      <c r="I15" s="17"/>
      <c r="J15" s="17"/>
      <c r="K15" s="22"/>
    </row>
    <row r="16" spans="1:11" x14ac:dyDescent="0.2">
      <c r="A16" s="21">
        <f t="shared" si="0"/>
        <v>5</v>
      </c>
      <c r="B16" s="17" t="s">
        <v>22</v>
      </c>
      <c r="C16" s="43">
        <v>104</v>
      </c>
      <c r="D16" s="43"/>
      <c r="E16" s="17"/>
      <c r="F16" s="17"/>
      <c r="G16" s="17"/>
      <c r="H16" s="17"/>
      <c r="I16" s="17"/>
      <c r="J16" s="17"/>
      <c r="K16" s="22"/>
    </row>
    <row r="17" spans="1:11" x14ac:dyDescent="0.2">
      <c r="A17" s="21">
        <f t="shared" si="0"/>
        <v>6</v>
      </c>
      <c r="B17" s="17" t="s">
        <v>23</v>
      </c>
      <c r="C17" s="43">
        <v>105</v>
      </c>
      <c r="D17" s="43"/>
      <c r="E17" s="17"/>
      <c r="F17" s="17"/>
      <c r="G17" s="17"/>
      <c r="H17" s="17"/>
      <c r="I17" s="17"/>
      <c r="J17" s="17"/>
      <c r="K17" s="22"/>
    </row>
    <row r="18" spans="1:11" x14ac:dyDescent="0.2">
      <c r="A18" s="21">
        <f t="shared" si="0"/>
        <v>7</v>
      </c>
      <c r="B18" s="17" t="s">
        <v>24</v>
      </c>
      <c r="C18" s="43">
        <v>106</v>
      </c>
      <c r="D18" s="43"/>
      <c r="E18" s="17"/>
      <c r="F18" s="17"/>
      <c r="G18" s="17"/>
      <c r="H18" s="17"/>
      <c r="I18" s="17"/>
      <c r="J18" s="17"/>
      <c r="K18" s="22"/>
    </row>
    <row r="19" spans="1:11" x14ac:dyDescent="0.2">
      <c r="A19" s="21">
        <f t="shared" si="0"/>
        <v>8</v>
      </c>
      <c r="B19" s="17" t="s">
        <v>25</v>
      </c>
      <c r="C19" s="43">
        <v>107</v>
      </c>
      <c r="D19" s="43"/>
      <c r="E19" s="17"/>
      <c r="F19" s="17"/>
      <c r="G19" s="17"/>
      <c r="H19" s="17"/>
      <c r="I19" s="17"/>
      <c r="J19" s="17"/>
      <c r="K19" s="22"/>
    </row>
    <row r="20" spans="1:11" x14ac:dyDescent="0.2">
      <c r="A20" s="21">
        <f t="shared" si="0"/>
        <v>9</v>
      </c>
      <c r="B20" s="17" t="s">
        <v>26</v>
      </c>
      <c r="C20" s="43">
        <v>108</v>
      </c>
      <c r="D20" s="43"/>
      <c r="E20" s="17"/>
      <c r="F20" s="17"/>
      <c r="G20" s="17"/>
      <c r="H20" s="17"/>
      <c r="I20" s="17"/>
      <c r="J20" s="17"/>
      <c r="K20" s="22"/>
    </row>
    <row r="21" spans="1:11" x14ac:dyDescent="0.2">
      <c r="A21" s="21">
        <f t="shared" si="0"/>
        <v>10</v>
      </c>
      <c r="B21" s="17" t="s">
        <v>27</v>
      </c>
      <c r="C21" s="43">
        <v>109</v>
      </c>
      <c r="D21" s="43"/>
      <c r="E21" s="17"/>
      <c r="F21" s="17"/>
      <c r="G21" s="17"/>
      <c r="H21" s="17"/>
      <c r="I21" s="17"/>
      <c r="J21" s="17"/>
      <c r="K21" s="22"/>
    </row>
    <row r="22" spans="1:11" x14ac:dyDescent="0.2">
      <c r="A22" s="21">
        <f t="shared" si="0"/>
        <v>11</v>
      </c>
      <c r="B22" s="17" t="s">
        <v>28</v>
      </c>
      <c r="C22" s="43">
        <v>110</v>
      </c>
      <c r="D22" s="43"/>
      <c r="E22" s="17"/>
      <c r="F22" s="17"/>
      <c r="G22" s="17"/>
      <c r="H22" s="17"/>
      <c r="I22" s="17"/>
      <c r="J22" s="17"/>
      <c r="K22" s="22"/>
    </row>
    <row r="23" spans="1:11" x14ac:dyDescent="0.2">
      <c r="A23" s="21">
        <f t="shared" si="0"/>
        <v>12</v>
      </c>
      <c r="B23" s="17" t="s">
        <v>29</v>
      </c>
      <c r="C23" s="43">
        <v>114</v>
      </c>
      <c r="D23" s="43"/>
      <c r="E23" s="17"/>
      <c r="F23" s="17"/>
      <c r="G23" s="17"/>
      <c r="H23" s="17"/>
      <c r="I23" s="17"/>
      <c r="J23" s="17"/>
      <c r="K23" s="22"/>
    </row>
    <row r="24" spans="1:11" x14ac:dyDescent="0.2">
      <c r="A24" s="21">
        <f t="shared" si="0"/>
        <v>13</v>
      </c>
      <c r="B24" s="17" t="s">
        <v>30</v>
      </c>
      <c r="C24" s="43">
        <v>116</v>
      </c>
      <c r="D24" s="43"/>
      <c r="E24" s="17"/>
      <c r="F24" s="17"/>
      <c r="G24" s="17"/>
      <c r="H24" s="17"/>
      <c r="I24" s="17"/>
      <c r="J24" s="17"/>
      <c r="K24" s="22"/>
    </row>
    <row r="25" spans="1:11" x14ac:dyDescent="0.2">
      <c r="A25" s="21">
        <f t="shared" si="0"/>
        <v>14</v>
      </c>
      <c r="B25" s="17" t="s">
        <v>31</v>
      </c>
      <c r="C25" s="43">
        <v>123</v>
      </c>
      <c r="D25" s="43"/>
      <c r="E25" s="17"/>
      <c r="F25" s="17"/>
      <c r="G25" s="17"/>
      <c r="H25" s="17"/>
      <c r="I25" s="17"/>
      <c r="J25" s="17"/>
      <c r="K25" s="22"/>
    </row>
    <row r="26" spans="1:11" x14ac:dyDescent="0.2">
      <c r="A26" s="21">
        <f t="shared" si="0"/>
        <v>15</v>
      </c>
      <c r="B26" s="17" t="s">
        <v>32</v>
      </c>
      <c r="C26" s="43">
        <v>124</v>
      </c>
      <c r="D26" s="43"/>
      <c r="E26" s="17"/>
      <c r="F26" s="17"/>
      <c r="G26" s="17"/>
      <c r="H26" s="17"/>
      <c r="I26" s="17"/>
      <c r="J26" s="17"/>
      <c r="K26" s="22"/>
    </row>
    <row r="27" spans="1:11" x14ac:dyDescent="0.2">
      <c r="A27" s="21">
        <f t="shared" si="0"/>
        <v>16</v>
      </c>
      <c r="B27" s="17" t="s">
        <v>33</v>
      </c>
      <c r="C27" s="43">
        <v>129</v>
      </c>
      <c r="D27" s="43"/>
      <c r="E27" s="17"/>
      <c r="F27" s="17"/>
      <c r="G27" s="17"/>
      <c r="H27" s="17"/>
      <c r="I27" s="17"/>
      <c r="J27" s="17"/>
      <c r="K27" s="22"/>
    </row>
    <row r="28" spans="1:11" x14ac:dyDescent="0.2">
      <c r="A28" s="21">
        <f t="shared" si="0"/>
        <v>17</v>
      </c>
      <c r="B28" s="17" t="s">
        <v>34</v>
      </c>
      <c r="C28" s="43">
        <v>131</v>
      </c>
      <c r="D28" s="43"/>
      <c r="E28" s="17"/>
      <c r="F28" s="17"/>
      <c r="G28" s="17"/>
      <c r="H28" s="17"/>
      <c r="I28" s="17"/>
      <c r="J28" s="17"/>
      <c r="K28" s="22"/>
    </row>
    <row r="29" spans="1:11" x14ac:dyDescent="0.2">
      <c r="A29" s="21">
        <f t="shared" si="0"/>
        <v>18</v>
      </c>
      <c r="B29" s="17" t="s">
        <v>35</v>
      </c>
      <c r="C29" s="43">
        <v>132</v>
      </c>
      <c r="D29" s="43"/>
      <c r="E29" s="17"/>
      <c r="F29" s="17"/>
      <c r="G29" s="17"/>
      <c r="H29" s="17"/>
      <c r="I29" s="17"/>
      <c r="J29" s="17"/>
      <c r="K29" s="22"/>
    </row>
    <row r="30" spans="1:11" x14ac:dyDescent="0.2">
      <c r="A30" s="21">
        <f>SUM(A29)+1</f>
        <v>19</v>
      </c>
      <c r="B30" s="17" t="s">
        <v>36</v>
      </c>
      <c r="C30" s="43">
        <v>133</v>
      </c>
      <c r="D30" s="43"/>
      <c r="E30" s="17"/>
      <c r="F30" s="17"/>
      <c r="G30" s="17"/>
      <c r="H30" s="17"/>
      <c r="I30" s="17"/>
      <c r="J30" s="17"/>
      <c r="K30" s="22"/>
    </row>
    <row r="31" spans="1:11" x14ac:dyDescent="0.2">
      <c r="A31" s="21">
        <f>SUM(A30)+1</f>
        <v>20</v>
      </c>
      <c r="B31" s="17" t="s">
        <v>37</v>
      </c>
      <c r="C31" s="43">
        <v>188</v>
      </c>
      <c r="D31" s="43"/>
      <c r="E31" s="17"/>
      <c r="F31" s="17"/>
      <c r="G31" s="17"/>
      <c r="H31" s="17"/>
      <c r="I31" s="17"/>
      <c r="J31" s="17"/>
      <c r="K31" s="22"/>
    </row>
    <row r="32" spans="1:11" x14ac:dyDescent="0.2">
      <c r="A32" s="21">
        <f>SUM(A31)+1</f>
        <v>21</v>
      </c>
      <c r="B32" s="17" t="s">
        <v>38</v>
      </c>
      <c r="C32" s="43">
        <v>199</v>
      </c>
      <c r="D32" s="43"/>
      <c r="E32" s="17"/>
      <c r="F32" s="17"/>
      <c r="G32" s="17"/>
      <c r="H32" s="17"/>
      <c r="I32" s="17"/>
      <c r="J32" s="17"/>
      <c r="K32" s="22"/>
    </row>
    <row r="33" spans="1:11" x14ac:dyDescent="0.2">
      <c r="A33" s="21">
        <f>SUM(A32)+1</f>
        <v>22</v>
      </c>
      <c r="B33" s="17" t="s">
        <v>39</v>
      </c>
      <c r="C33" s="43">
        <v>990</v>
      </c>
      <c r="D33" s="43"/>
      <c r="E33" s="17"/>
      <c r="F33" s="17"/>
      <c r="G33" s="17"/>
      <c r="H33" s="17"/>
      <c r="I33" s="17"/>
      <c r="J33" s="17"/>
      <c r="K33" s="22"/>
    </row>
    <row r="34" spans="1:11" ht="13.5" thickBot="1" x14ac:dyDescent="0.25">
      <c r="A34" s="23">
        <f>SUM(A33)+1</f>
        <v>23</v>
      </c>
      <c r="B34" s="24" t="s">
        <v>40</v>
      </c>
      <c r="C34" s="45">
        <v>999</v>
      </c>
      <c r="D34" s="45"/>
      <c r="E34" s="24"/>
      <c r="F34" s="24"/>
      <c r="G34" s="24"/>
      <c r="H34" s="24"/>
      <c r="I34" s="24"/>
      <c r="J34" s="24"/>
      <c r="K34" s="25"/>
    </row>
    <row r="35" spans="1:11" x14ac:dyDescent="0.2">
      <c r="A35" s="15"/>
      <c r="B35" s="15"/>
      <c r="C35" s="15"/>
      <c r="D35" s="15"/>
      <c r="E35" s="15"/>
      <c r="F35" s="15"/>
      <c r="G35" s="15"/>
      <c r="H35" s="15"/>
      <c r="I35" s="15"/>
      <c r="J35" s="15"/>
      <c r="K35" s="15"/>
    </row>
    <row r="36" spans="1:11" ht="13.5" thickBot="1" x14ac:dyDescent="0.25">
      <c r="A36" s="72"/>
      <c r="B36" s="51" t="s">
        <v>41</v>
      </c>
      <c r="C36" s="72"/>
      <c r="D36" s="15"/>
      <c r="E36" s="15"/>
      <c r="F36" s="15"/>
      <c r="G36" s="15"/>
      <c r="H36" s="15"/>
      <c r="I36" s="15"/>
      <c r="J36" s="15"/>
      <c r="K36" s="15"/>
    </row>
    <row r="37" spans="1:11" x14ac:dyDescent="0.2">
      <c r="A37" s="74" t="s">
        <v>42</v>
      </c>
      <c r="B37" s="19" t="s">
        <v>43</v>
      </c>
      <c r="C37" s="73" t="s">
        <v>44</v>
      </c>
      <c r="D37" s="19"/>
      <c r="E37" s="19"/>
      <c r="F37" s="19"/>
      <c r="G37" s="19"/>
      <c r="H37" s="19"/>
      <c r="I37" s="19"/>
      <c r="J37" s="19"/>
      <c r="K37" s="20"/>
    </row>
    <row r="38" spans="1:11" x14ac:dyDescent="0.2">
      <c r="A38" s="75" t="s">
        <v>45</v>
      </c>
      <c r="B38" s="17" t="s">
        <v>46</v>
      </c>
      <c r="C38" s="17" t="s">
        <v>47</v>
      </c>
      <c r="D38" s="17"/>
      <c r="E38" s="17"/>
      <c r="F38" s="17"/>
      <c r="G38" s="17"/>
      <c r="H38" s="17"/>
      <c r="I38" s="17"/>
      <c r="J38" s="17"/>
      <c r="K38" s="22"/>
    </row>
    <row r="39" spans="1:11" x14ac:dyDescent="0.2">
      <c r="A39" s="75" t="s">
        <v>48</v>
      </c>
      <c r="B39" s="17" t="s">
        <v>49</v>
      </c>
      <c r="C39" s="17" t="s">
        <v>50</v>
      </c>
      <c r="D39" s="17"/>
      <c r="E39" s="17"/>
      <c r="F39" s="17"/>
      <c r="G39" s="17"/>
      <c r="H39" s="17"/>
      <c r="I39" s="17"/>
      <c r="J39" s="17"/>
      <c r="K39" s="22"/>
    </row>
    <row r="40" spans="1:11" x14ac:dyDescent="0.2">
      <c r="A40" s="75" t="s">
        <v>51</v>
      </c>
      <c r="B40" s="17" t="s">
        <v>52</v>
      </c>
      <c r="C40" s="17" t="s">
        <v>53</v>
      </c>
      <c r="D40" s="17"/>
      <c r="E40" s="17"/>
      <c r="F40" s="17"/>
      <c r="G40" s="17"/>
      <c r="H40" s="17"/>
      <c r="I40" s="17"/>
      <c r="J40" s="17"/>
      <c r="K40" s="22"/>
    </row>
    <row r="41" spans="1:11" x14ac:dyDescent="0.2">
      <c r="A41" s="75" t="s">
        <v>54</v>
      </c>
      <c r="B41" s="17" t="s">
        <v>55</v>
      </c>
      <c r="C41" s="17" t="s">
        <v>56</v>
      </c>
      <c r="D41" s="17"/>
      <c r="E41" s="17"/>
      <c r="F41" s="17"/>
      <c r="G41" s="17"/>
      <c r="H41" s="17"/>
      <c r="I41" s="17"/>
      <c r="J41" s="17"/>
      <c r="K41" s="22"/>
    </row>
    <row r="42" spans="1:11" x14ac:dyDescent="0.2">
      <c r="A42" s="75" t="s">
        <v>57</v>
      </c>
      <c r="B42" s="17" t="s">
        <v>58</v>
      </c>
      <c r="C42" s="17" t="s">
        <v>59</v>
      </c>
      <c r="D42" s="17"/>
      <c r="E42" s="17"/>
      <c r="F42" s="17"/>
      <c r="G42" s="17"/>
      <c r="H42" s="17"/>
      <c r="I42" s="17"/>
      <c r="J42" s="17"/>
      <c r="K42" s="22"/>
    </row>
    <row r="43" spans="1:11" x14ac:dyDescent="0.2">
      <c r="A43" s="75" t="s">
        <v>60</v>
      </c>
      <c r="B43" s="17" t="s">
        <v>61</v>
      </c>
      <c r="C43" s="17" t="s">
        <v>62</v>
      </c>
      <c r="D43" s="17"/>
      <c r="E43" s="17"/>
      <c r="F43" s="17"/>
      <c r="G43" s="17"/>
      <c r="H43" s="17"/>
      <c r="I43" s="17"/>
      <c r="J43" s="17"/>
      <c r="K43" s="22"/>
    </row>
    <row r="44" spans="1:11" x14ac:dyDescent="0.2">
      <c r="A44" s="75" t="s">
        <v>63</v>
      </c>
      <c r="B44" s="17" t="s">
        <v>64</v>
      </c>
      <c r="C44" s="17" t="s">
        <v>65</v>
      </c>
      <c r="D44" s="17"/>
      <c r="E44" s="17"/>
      <c r="F44" s="17"/>
      <c r="G44" s="17"/>
      <c r="H44" s="17"/>
      <c r="I44" s="17"/>
      <c r="J44" s="17"/>
      <c r="K44" s="22"/>
    </row>
    <row r="45" spans="1:11" x14ac:dyDescent="0.2">
      <c r="A45" s="75" t="s">
        <v>66</v>
      </c>
      <c r="B45" s="17" t="s">
        <v>67</v>
      </c>
      <c r="C45" s="17" t="s">
        <v>68</v>
      </c>
      <c r="D45" s="17"/>
      <c r="E45" s="17"/>
      <c r="F45" s="17"/>
      <c r="G45" s="17"/>
      <c r="H45" s="17"/>
      <c r="I45" s="17"/>
      <c r="J45" s="17"/>
      <c r="K45" s="22"/>
    </row>
    <row r="46" spans="1:11" x14ac:dyDescent="0.2">
      <c r="A46" s="75" t="s">
        <v>69</v>
      </c>
      <c r="B46" s="17" t="s">
        <v>70</v>
      </c>
      <c r="C46" s="17" t="s">
        <v>71</v>
      </c>
      <c r="D46" s="17"/>
      <c r="E46" s="17"/>
      <c r="F46" s="17"/>
      <c r="G46" s="17"/>
      <c r="H46" s="17"/>
      <c r="I46" s="17"/>
      <c r="J46" s="17"/>
      <c r="K46" s="22"/>
    </row>
    <row r="47" spans="1:11" x14ac:dyDescent="0.2">
      <c r="A47" s="75" t="s">
        <v>72</v>
      </c>
      <c r="B47" s="17" t="s">
        <v>73</v>
      </c>
      <c r="C47" s="17" t="s">
        <v>74</v>
      </c>
      <c r="D47" s="17"/>
      <c r="E47" s="17"/>
      <c r="F47" s="17"/>
      <c r="G47" s="17"/>
      <c r="H47" s="17"/>
      <c r="I47" s="17"/>
      <c r="J47" s="17"/>
      <c r="K47" s="22"/>
    </row>
    <row r="48" spans="1:11" ht="13.5" thickBot="1" x14ac:dyDescent="0.25">
      <c r="A48" s="23"/>
      <c r="B48" s="24"/>
      <c r="C48" s="16"/>
      <c r="D48" s="16"/>
      <c r="E48" s="24"/>
      <c r="F48" s="24"/>
      <c r="G48" s="24"/>
      <c r="H48" s="24"/>
      <c r="I48" s="24"/>
      <c r="J48" s="24"/>
      <c r="K48" s="25"/>
    </row>
    <row r="49" spans="1:11" x14ac:dyDescent="0.2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</row>
    <row r="50" spans="1:11" ht="13.5" thickBot="1" x14ac:dyDescent="0.25">
      <c r="A50" s="16"/>
      <c r="B50" s="57" t="s">
        <v>75</v>
      </c>
      <c r="C50" s="57"/>
      <c r="D50" s="16"/>
      <c r="E50" s="16"/>
      <c r="F50" s="16"/>
      <c r="G50" s="16"/>
      <c r="H50" s="16"/>
      <c r="I50" s="16"/>
      <c r="J50" s="16"/>
      <c r="K50" s="16"/>
    </row>
    <row r="51" spans="1:11" x14ac:dyDescent="0.2">
      <c r="A51" s="18"/>
      <c r="B51" s="19"/>
      <c r="C51" s="58"/>
      <c r="D51" s="59"/>
      <c r="E51" s="19"/>
      <c r="F51" s="19"/>
      <c r="G51" s="19"/>
      <c r="H51" s="19"/>
      <c r="I51" s="19"/>
      <c r="J51" s="19"/>
      <c r="K51" s="20"/>
    </row>
    <row r="52" spans="1:11" x14ac:dyDescent="0.2">
      <c r="A52" s="21">
        <v>1</v>
      </c>
      <c r="B52" s="17" t="s">
        <v>76</v>
      </c>
      <c r="C52" s="29">
        <v>240000</v>
      </c>
      <c r="D52" s="30">
        <v>249999</v>
      </c>
      <c r="E52" s="17" t="s">
        <v>77</v>
      </c>
      <c r="F52" s="17">
        <f t="shared" ref="F52:F69" si="1">SUM(D52-C52)+1</f>
        <v>10000</v>
      </c>
      <c r="G52" s="17" t="s">
        <v>78</v>
      </c>
      <c r="H52" s="17" t="s">
        <v>79</v>
      </c>
      <c r="I52" s="17" t="s">
        <v>80</v>
      </c>
      <c r="J52" s="17">
        <v>2</v>
      </c>
      <c r="K52" s="22" t="s">
        <v>81</v>
      </c>
    </row>
    <row r="53" spans="1:11" x14ac:dyDescent="0.2">
      <c r="A53" s="21">
        <f t="shared" ref="A53:A82" si="2">SUM(A52)+1</f>
        <v>2</v>
      </c>
      <c r="B53" s="17" t="s">
        <v>82</v>
      </c>
      <c r="C53" s="29">
        <v>250000</v>
      </c>
      <c r="D53" s="30">
        <v>259999</v>
      </c>
      <c r="E53" s="17" t="s">
        <v>77</v>
      </c>
      <c r="F53" s="17">
        <f t="shared" si="1"/>
        <v>10000</v>
      </c>
      <c r="G53" s="17" t="s">
        <v>78</v>
      </c>
      <c r="H53" s="17" t="s">
        <v>83</v>
      </c>
      <c r="I53" s="17" t="s">
        <v>80</v>
      </c>
      <c r="J53" s="17">
        <v>2</v>
      </c>
      <c r="K53" s="22" t="s">
        <v>81</v>
      </c>
    </row>
    <row r="54" spans="1:11" x14ac:dyDescent="0.2">
      <c r="A54" s="21">
        <f t="shared" si="2"/>
        <v>3</v>
      </c>
      <c r="B54" s="17" t="s">
        <v>76</v>
      </c>
      <c r="C54" s="29">
        <v>260000</v>
      </c>
      <c r="D54" s="30">
        <v>269950</v>
      </c>
      <c r="E54" s="17" t="s">
        <v>77</v>
      </c>
      <c r="F54" s="17">
        <f t="shared" si="1"/>
        <v>9951</v>
      </c>
      <c r="G54" s="17" t="s">
        <v>78</v>
      </c>
      <c r="H54" s="17" t="s">
        <v>79</v>
      </c>
      <c r="I54" s="17" t="s">
        <v>80</v>
      </c>
      <c r="J54" s="17">
        <v>2</v>
      </c>
      <c r="K54" s="22" t="s">
        <v>81</v>
      </c>
    </row>
    <row r="55" spans="1:11" x14ac:dyDescent="0.2">
      <c r="A55" s="21">
        <f t="shared" si="2"/>
        <v>4</v>
      </c>
      <c r="B55" s="17" t="s">
        <v>84</v>
      </c>
      <c r="C55" s="29">
        <v>290000</v>
      </c>
      <c r="D55" s="30">
        <v>299999</v>
      </c>
      <c r="E55" s="17" t="s">
        <v>77</v>
      </c>
      <c r="F55" s="17">
        <f t="shared" si="1"/>
        <v>10000</v>
      </c>
      <c r="G55" s="17" t="s">
        <v>78</v>
      </c>
      <c r="H55" s="17" t="s">
        <v>83</v>
      </c>
      <c r="I55" s="17" t="s">
        <v>80</v>
      </c>
      <c r="J55" s="17">
        <v>2</v>
      </c>
      <c r="K55" s="22" t="s">
        <v>81</v>
      </c>
    </row>
    <row r="56" spans="1:11" x14ac:dyDescent="0.2">
      <c r="A56" s="21">
        <f t="shared" si="2"/>
        <v>5</v>
      </c>
      <c r="B56" s="17" t="s">
        <v>85</v>
      </c>
      <c r="C56" s="29">
        <v>410000</v>
      </c>
      <c r="D56" s="30">
        <v>419999</v>
      </c>
      <c r="E56" s="348" t="s">
        <v>86</v>
      </c>
      <c r="F56" s="17">
        <f t="shared" si="1"/>
        <v>10000</v>
      </c>
      <c r="G56" s="17" t="s">
        <v>78</v>
      </c>
      <c r="H56" s="17" t="s">
        <v>83</v>
      </c>
      <c r="I56" s="17" t="s">
        <v>80</v>
      </c>
      <c r="J56" s="17">
        <v>2</v>
      </c>
      <c r="K56" s="22" t="s">
        <v>81</v>
      </c>
    </row>
    <row r="57" spans="1:11" x14ac:dyDescent="0.2">
      <c r="A57" s="21">
        <f t="shared" si="2"/>
        <v>6</v>
      </c>
      <c r="B57" s="17" t="s">
        <v>87</v>
      </c>
      <c r="C57" s="29">
        <v>410000</v>
      </c>
      <c r="D57" s="30">
        <v>412427</v>
      </c>
      <c r="E57" s="17" t="s">
        <v>77</v>
      </c>
      <c r="F57" s="17">
        <f t="shared" si="1"/>
        <v>2428</v>
      </c>
      <c r="G57" s="17" t="s">
        <v>78</v>
      </c>
      <c r="H57" s="17" t="s">
        <v>88</v>
      </c>
      <c r="I57" s="17" t="s">
        <v>80</v>
      </c>
      <c r="J57" s="17">
        <v>3</v>
      </c>
      <c r="K57" s="22" t="s">
        <v>89</v>
      </c>
    </row>
    <row r="58" spans="1:11" x14ac:dyDescent="0.2">
      <c r="A58" s="21">
        <f t="shared" si="2"/>
        <v>7</v>
      </c>
      <c r="B58" s="17" t="s">
        <v>82</v>
      </c>
      <c r="C58" s="29">
        <v>460000</v>
      </c>
      <c r="D58" s="30">
        <v>469999</v>
      </c>
      <c r="E58" s="17" t="s">
        <v>77</v>
      </c>
      <c r="F58" s="17">
        <f t="shared" si="1"/>
        <v>10000</v>
      </c>
      <c r="G58" s="17" t="s">
        <v>78</v>
      </c>
      <c r="H58" s="17" t="s">
        <v>83</v>
      </c>
      <c r="I58" s="17" t="s">
        <v>80</v>
      </c>
      <c r="J58" s="17">
        <v>2</v>
      </c>
      <c r="K58" s="22" t="s">
        <v>81</v>
      </c>
    </row>
    <row r="59" spans="1:11" x14ac:dyDescent="0.2">
      <c r="A59" s="21">
        <f t="shared" si="2"/>
        <v>8</v>
      </c>
      <c r="B59" s="17" t="s">
        <v>90</v>
      </c>
      <c r="C59" s="29">
        <v>481000</v>
      </c>
      <c r="D59" s="30">
        <v>485999</v>
      </c>
      <c r="E59" s="17" t="s">
        <v>86</v>
      </c>
      <c r="F59" s="17">
        <f t="shared" si="1"/>
        <v>5000</v>
      </c>
      <c r="G59" s="17" t="s">
        <v>78</v>
      </c>
      <c r="H59" s="17" t="s">
        <v>83</v>
      </c>
      <c r="I59" s="17" t="s">
        <v>80</v>
      </c>
      <c r="J59" s="17">
        <v>2</v>
      </c>
      <c r="K59" s="22" t="s">
        <v>81</v>
      </c>
    </row>
    <row r="60" spans="1:11" x14ac:dyDescent="0.2">
      <c r="A60" s="21">
        <f t="shared" si="2"/>
        <v>9</v>
      </c>
      <c r="B60" s="17" t="s">
        <v>91</v>
      </c>
      <c r="C60" s="29">
        <v>490000</v>
      </c>
      <c r="D60" s="30">
        <v>498367</v>
      </c>
      <c r="E60" s="17" t="s">
        <v>77</v>
      </c>
      <c r="F60" s="17">
        <f t="shared" si="1"/>
        <v>8368</v>
      </c>
      <c r="G60" s="17" t="s">
        <v>78</v>
      </c>
      <c r="H60" s="17" t="s">
        <v>83</v>
      </c>
      <c r="I60" s="17" t="s">
        <v>80</v>
      </c>
      <c r="J60" s="17">
        <v>2</v>
      </c>
      <c r="K60" s="22" t="s">
        <v>81</v>
      </c>
    </row>
    <row r="61" spans="1:11" x14ac:dyDescent="0.2">
      <c r="A61" s="21">
        <f t="shared" si="2"/>
        <v>10</v>
      </c>
      <c r="B61" s="17" t="s">
        <v>92</v>
      </c>
      <c r="C61" s="29">
        <v>530000</v>
      </c>
      <c r="D61" s="30">
        <v>539999</v>
      </c>
      <c r="E61" s="17" t="s">
        <v>77</v>
      </c>
      <c r="F61" s="17">
        <f t="shared" si="1"/>
        <v>10000</v>
      </c>
      <c r="G61" s="17" t="s">
        <v>78</v>
      </c>
      <c r="H61" s="17" t="s">
        <v>83</v>
      </c>
      <c r="I61" s="17" t="s">
        <v>80</v>
      </c>
      <c r="J61" s="17">
        <v>2</v>
      </c>
      <c r="K61" s="22" t="s">
        <v>81</v>
      </c>
    </row>
    <row r="62" spans="1:11" x14ac:dyDescent="0.2">
      <c r="A62" s="21">
        <f t="shared" si="2"/>
        <v>11</v>
      </c>
      <c r="B62" s="17" t="s">
        <v>93</v>
      </c>
      <c r="C62" s="29">
        <v>570000</v>
      </c>
      <c r="D62" s="30">
        <v>573999</v>
      </c>
      <c r="E62" s="17" t="s">
        <v>77</v>
      </c>
      <c r="F62" s="17">
        <f t="shared" si="1"/>
        <v>4000</v>
      </c>
      <c r="G62" s="17" t="s">
        <v>78</v>
      </c>
      <c r="H62" s="17" t="s">
        <v>83</v>
      </c>
      <c r="I62" s="17" t="s">
        <v>80</v>
      </c>
      <c r="J62" s="17">
        <v>2</v>
      </c>
      <c r="K62" s="22" t="s">
        <v>81</v>
      </c>
    </row>
    <row r="63" spans="1:11" x14ac:dyDescent="0.2">
      <c r="A63" s="21">
        <f t="shared" si="2"/>
        <v>12</v>
      </c>
      <c r="B63" s="17" t="s">
        <v>84</v>
      </c>
      <c r="C63" s="29">
        <v>590000</v>
      </c>
      <c r="D63" s="30">
        <v>599999</v>
      </c>
      <c r="E63" s="17" t="s">
        <v>77</v>
      </c>
      <c r="F63" s="17">
        <f t="shared" si="1"/>
        <v>10000</v>
      </c>
      <c r="G63" s="17" t="s">
        <v>78</v>
      </c>
      <c r="H63" s="17" t="s">
        <v>83</v>
      </c>
      <c r="I63" s="17" t="s">
        <v>80</v>
      </c>
      <c r="J63" s="17">
        <v>2</v>
      </c>
      <c r="K63" s="22" t="s">
        <v>81</v>
      </c>
    </row>
    <row r="64" spans="1:11" x14ac:dyDescent="0.2">
      <c r="A64" s="21">
        <f t="shared" si="2"/>
        <v>13</v>
      </c>
      <c r="B64" s="17" t="s">
        <v>94</v>
      </c>
      <c r="C64" s="29">
        <v>630000</v>
      </c>
      <c r="D64" s="30">
        <v>639999</v>
      </c>
      <c r="E64" s="17" t="s">
        <v>86</v>
      </c>
      <c r="F64" s="17">
        <f t="shared" si="1"/>
        <v>10000</v>
      </c>
      <c r="G64" s="17" t="s">
        <v>78</v>
      </c>
      <c r="H64" s="17" t="s">
        <v>83</v>
      </c>
      <c r="I64" s="17" t="s">
        <v>80</v>
      </c>
      <c r="J64" s="17">
        <v>2</v>
      </c>
      <c r="K64" s="22" t="s">
        <v>81</v>
      </c>
    </row>
    <row r="65" spans="1:11" x14ac:dyDescent="0.2">
      <c r="A65" s="21">
        <f t="shared" si="2"/>
        <v>14</v>
      </c>
      <c r="B65" s="17" t="s">
        <v>95</v>
      </c>
      <c r="C65" s="29">
        <v>640000</v>
      </c>
      <c r="D65" s="30">
        <v>649964</v>
      </c>
      <c r="E65" s="17" t="s">
        <v>77</v>
      </c>
      <c r="F65" s="17">
        <f t="shared" si="1"/>
        <v>9965</v>
      </c>
      <c r="G65" s="17" t="s">
        <v>78</v>
      </c>
      <c r="H65" s="17" t="s">
        <v>83</v>
      </c>
      <c r="I65" s="17" t="s">
        <v>80</v>
      </c>
      <c r="J65" s="17">
        <v>2</v>
      </c>
      <c r="K65" s="22" t="s">
        <v>81</v>
      </c>
    </row>
    <row r="66" spans="1:11" x14ac:dyDescent="0.2">
      <c r="A66" s="21">
        <f t="shared" si="2"/>
        <v>15</v>
      </c>
      <c r="B66" s="17" t="s">
        <v>96</v>
      </c>
      <c r="C66" s="29">
        <v>640000</v>
      </c>
      <c r="D66" s="30">
        <v>644964</v>
      </c>
      <c r="E66" s="17" t="s">
        <v>77</v>
      </c>
      <c r="F66" s="17">
        <f t="shared" si="1"/>
        <v>4965</v>
      </c>
      <c r="G66" s="17" t="s">
        <v>78</v>
      </c>
      <c r="H66" s="17" t="s">
        <v>97</v>
      </c>
      <c r="I66" s="17" t="s">
        <v>80</v>
      </c>
      <c r="J66" s="17">
        <v>6</v>
      </c>
      <c r="K66" s="22" t="s">
        <v>98</v>
      </c>
    </row>
    <row r="67" spans="1:11" x14ac:dyDescent="0.2">
      <c r="A67" s="21">
        <f t="shared" si="2"/>
        <v>16</v>
      </c>
      <c r="B67" s="17" t="s">
        <v>95</v>
      </c>
      <c r="C67" s="29">
        <v>650000</v>
      </c>
      <c r="D67" s="30">
        <v>669999</v>
      </c>
      <c r="E67" s="17" t="s">
        <v>77</v>
      </c>
      <c r="F67" s="17">
        <f t="shared" si="1"/>
        <v>20000</v>
      </c>
      <c r="G67" s="17" t="s">
        <v>78</v>
      </c>
      <c r="H67" s="17" t="s">
        <v>83</v>
      </c>
      <c r="I67" s="17" t="s">
        <v>80</v>
      </c>
      <c r="J67" s="17">
        <v>2</v>
      </c>
      <c r="K67" s="22" t="s">
        <v>81</v>
      </c>
    </row>
    <row r="68" spans="1:11" x14ac:dyDescent="0.2">
      <c r="A68" s="21">
        <f t="shared" si="2"/>
        <v>17</v>
      </c>
      <c r="B68" s="17" t="s">
        <v>99</v>
      </c>
      <c r="C68" s="29">
        <v>670000</v>
      </c>
      <c r="D68" s="30">
        <v>685535</v>
      </c>
      <c r="E68" s="17" t="s">
        <v>77</v>
      </c>
      <c r="F68" s="17">
        <f t="shared" si="1"/>
        <v>15536</v>
      </c>
      <c r="G68" s="17" t="s">
        <v>78</v>
      </c>
      <c r="H68" s="17" t="s">
        <v>83</v>
      </c>
      <c r="I68" s="17" t="s">
        <v>80</v>
      </c>
      <c r="J68" s="17">
        <v>2</v>
      </c>
      <c r="K68" s="22" t="s">
        <v>81</v>
      </c>
    </row>
    <row r="69" spans="1:11" x14ac:dyDescent="0.2">
      <c r="A69" s="21">
        <f t="shared" si="2"/>
        <v>18</v>
      </c>
      <c r="B69" s="17" t="s">
        <v>100</v>
      </c>
      <c r="C69" s="29">
        <v>680000</v>
      </c>
      <c r="D69" s="30">
        <v>685535</v>
      </c>
      <c r="E69" s="17" t="s">
        <v>77</v>
      </c>
      <c r="F69" s="17">
        <f t="shared" si="1"/>
        <v>5536</v>
      </c>
      <c r="G69" s="17" t="s">
        <v>78</v>
      </c>
      <c r="H69" s="17" t="s">
        <v>83</v>
      </c>
      <c r="I69" s="17" t="s">
        <v>80</v>
      </c>
      <c r="J69" s="17">
        <v>2</v>
      </c>
      <c r="K69" s="22" t="s">
        <v>81</v>
      </c>
    </row>
    <row r="70" spans="1:11" x14ac:dyDescent="0.2">
      <c r="A70" s="21">
        <f t="shared" si="2"/>
        <v>19</v>
      </c>
      <c r="B70" s="17" t="s">
        <v>101</v>
      </c>
      <c r="C70" s="29">
        <v>840000</v>
      </c>
      <c r="D70" s="30">
        <v>853511</v>
      </c>
      <c r="E70" s="17" t="s">
        <v>77</v>
      </c>
      <c r="F70" s="17">
        <f t="shared" ref="F70:F79" si="3">SUM(D70-C70)+1</f>
        <v>13512</v>
      </c>
      <c r="G70" s="17" t="s">
        <v>78</v>
      </c>
      <c r="H70" s="17" t="s">
        <v>88</v>
      </c>
      <c r="I70" s="17" t="s">
        <v>80</v>
      </c>
      <c r="J70" s="17">
        <v>3</v>
      </c>
      <c r="K70" s="22" t="s">
        <v>89</v>
      </c>
    </row>
    <row r="71" spans="1:11" x14ac:dyDescent="0.2">
      <c r="A71" s="21">
        <f t="shared" si="2"/>
        <v>20</v>
      </c>
      <c r="B71" s="17" t="s">
        <v>102</v>
      </c>
      <c r="C71" s="27">
        <v>854000</v>
      </c>
      <c r="D71" s="28">
        <v>856047</v>
      </c>
      <c r="E71" s="17" t="s">
        <v>86</v>
      </c>
      <c r="F71" s="17">
        <f t="shared" si="3"/>
        <v>2048</v>
      </c>
      <c r="G71" s="17" t="s">
        <v>78</v>
      </c>
      <c r="H71" s="17" t="s">
        <v>88</v>
      </c>
      <c r="I71" s="17" t="s">
        <v>80</v>
      </c>
      <c r="J71" s="17">
        <v>3</v>
      </c>
      <c r="K71" s="22" t="s">
        <v>89</v>
      </c>
    </row>
    <row r="72" spans="1:11" x14ac:dyDescent="0.2">
      <c r="A72" s="21">
        <f t="shared" si="2"/>
        <v>21</v>
      </c>
      <c r="B72" s="17" t="s">
        <v>76</v>
      </c>
      <c r="C72" s="27">
        <v>920000</v>
      </c>
      <c r="D72" s="28">
        <v>924999</v>
      </c>
      <c r="E72" s="17" t="s">
        <v>77</v>
      </c>
      <c r="F72" s="17">
        <f>SUM(D72-C72)+1</f>
        <v>5000</v>
      </c>
      <c r="G72" s="17" t="s">
        <v>78</v>
      </c>
      <c r="H72" s="17" t="s">
        <v>79</v>
      </c>
      <c r="I72" s="17" t="s">
        <v>80</v>
      </c>
      <c r="J72" s="17">
        <v>2</v>
      </c>
      <c r="K72" s="22" t="s">
        <v>81</v>
      </c>
    </row>
    <row r="73" spans="1:11" x14ac:dyDescent="0.2">
      <c r="A73" s="21">
        <f t="shared" si="2"/>
        <v>22</v>
      </c>
      <c r="B73" s="17" t="s">
        <v>103</v>
      </c>
      <c r="C73" s="27">
        <v>932000</v>
      </c>
      <c r="D73" s="28">
        <v>932511</v>
      </c>
      <c r="E73" s="17" t="s">
        <v>104</v>
      </c>
      <c r="F73" s="17">
        <f t="shared" si="3"/>
        <v>512</v>
      </c>
      <c r="G73" s="17" t="s">
        <v>78</v>
      </c>
      <c r="H73" s="17" t="s">
        <v>97</v>
      </c>
      <c r="I73" s="17" t="s">
        <v>80</v>
      </c>
      <c r="J73" s="17">
        <v>6</v>
      </c>
      <c r="K73" s="22" t="s">
        <v>98</v>
      </c>
    </row>
    <row r="74" spans="1:11" x14ac:dyDescent="0.2">
      <c r="A74" s="21">
        <f t="shared" si="2"/>
        <v>23</v>
      </c>
      <c r="B74" s="17" t="s">
        <v>105</v>
      </c>
      <c r="C74" s="27">
        <v>940000</v>
      </c>
      <c r="D74" s="28">
        <v>940048</v>
      </c>
      <c r="E74" s="17" t="s">
        <v>77</v>
      </c>
      <c r="F74" s="17">
        <f>SUM(D74-C74)+1</f>
        <v>49</v>
      </c>
      <c r="G74" s="17" t="s">
        <v>78</v>
      </c>
      <c r="H74" s="17" t="s">
        <v>79</v>
      </c>
      <c r="I74" s="17" t="s">
        <v>80</v>
      </c>
      <c r="J74" s="17">
        <v>2</v>
      </c>
      <c r="K74" s="22" t="s">
        <v>81</v>
      </c>
    </row>
    <row r="75" spans="1:11" x14ac:dyDescent="0.2">
      <c r="A75" s="21">
        <f t="shared" si="2"/>
        <v>24</v>
      </c>
      <c r="B75" s="17" t="s">
        <v>106</v>
      </c>
      <c r="C75" s="27">
        <v>943000</v>
      </c>
      <c r="D75" s="28">
        <v>943034</v>
      </c>
      <c r="E75" s="17" t="s">
        <v>77</v>
      </c>
      <c r="F75" s="17">
        <f>SUM(D75-C75)+1</f>
        <v>35</v>
      </c>
      <c r="G75" s="17" t="s">
        <v>78</v>
      </c>
      <c r="H75" s="17" t="s">
        <v>83</v>
      </c>
      <c r="I75" s="17" t="s">
        <v>80</v>
      </c>
      <c r="J75" s="17">
        <v>2</v>
      </c>
      <c r="K75" s="22" t="s">
        <v>81</v>
      </c>
    </row>
    <row r="76" spans="1:11" x14ac:dyDescent="0.2">
      <c r="A76" s="21">
        <f t="shared" si="2"/>
        <v>25</v>
      </c>
      <c r="B76" s="17" t="s">
        <v>107</v>
      </c>
      <c r="C76" s="27">
        <v>944000</v>
      </c>
      <c r="D76" s="28">
        <v>944034</v>
      </c>
      <c r="E76" s="17" t="s">
        <v>77</v>
      </c>
      <c r="F76" s="17">
        <f>SUM(D76-C76)+1</f>
        <v>35</v>
      </c>
      <c r="G76" s="17" t="s">
        <v>78</v>
      </c>
      <c r="H76" s="17" t="s">
        <v>83</v>
      </c>
      <c r="I76" s="17" t="s">
        <v>80</v>
      </c>
      <c r="J76" s="17">
        <v>2</v>
      </c>
      <c r="K76" s="22" t="s">
        <v>81</v>
      </c>
    </row>
    <row r="77" spans="1:11" x14ac:dyDescent="0.2">
      <c r="A77" s="21">
        <f t="shared" si="2"/>
        <v>26</v>
      </c>
      <c r="B77" s="17" t="s">
        <v>96</v>
      </c>
      <c r="C77" s="27">
        <v>955000</v>
      </c>
      <c r="D77" s="28">
        <v>959999</v>
      </c>
      <c r="E77" s="17" t="s">
        <v>77</v>
      </c>
      <c r="F77" s="17">
        <f t="shared" si="3"/>
        <v>5000</v>
      </c>
      <c r="G77" s="17" t="s">
        <v>78</v>
      </c>
      <c r="H77" s="17" t="s">
        <v>97</v>
      </c>
      <c r="I77" s="17" t="s">
        <v>80</v>
      </c>
      <c r="J77" s="17">
        <v>6</v>
      </c>
      <c r="K77" s="22" t="s">
        <v>98</v>
      </c>
    </row>
    <row r="78" spans="1:11" x14ac:dyDescent="0.2">
      <c r="A78" s="21">
        <f t="shared" si="2"/>
        <v>27</v>
      </c>
      <c r="B78" s="17" t="s">
        <v>94</v>
      </c>
      <c r="C78" s="31">
        <v>960000</v>
      </c>
      <c r="D78" s="31">
        <v>964863</v>
      </c>
      <c r="E78" s="17" t="s">
        <v>86</v>
      </c>
      <c r="F78" s="17">
        <f>SUM(D78-C78)+1</f>
        <v>4864</v>
      </c>
      <c r="G78" s="17" t="s">
        <v>78</v>
      </c>
      <c r="H78" s="17" t="s">
        <v>83</v>
      </c>
      <c r="I78" s="17" t="s">
        <v>80</v>
      </c>
      <c r="J78" s="17">
        <v>2</v>
      </c>
      <c r="K78" s="22" t="s">
        <v>81</v>
      </c>
    </row>
    <row r="79" spans="1:11" x14ac:dyDescent="0.2">
      <c r="A79" s="21">
        <f t="shared" si="2"/>
        <v>28</v>
      </c>
      <c r="B79" s="17" t="s">
        <v>108</v>
      </c>
      <c r="C79" s="31">
        <v>973000</v>
      </c>
      <c r="D79" s="31">
        <v>973495</v>
      </c>
      <c r="E79" s="17" t="s">
        <v>109</v>
      </c>
      <c r="F79" s="17">
        <f t="shared" si="3"/>
        <v>496</v>
      </c>
      <c r="G79" s="17" t="s">
        <v>78</v>
      </c>
      <c r="H79" s="17" t="s">
        <v>97</v>
      </c>
      <c r="I79" s="17" t="s">
        <v>80</v>
      </c>
      <c r="J79" s="17">
        <v>6</v>
      </c>
      <c r="K79" s="22" t="s">
        <v>110</v>
      </c>
    </row>
    <row r="80" spans="1:11" x14ac:dyDescent="0.2">
      <c r="A80" s="21">
        <f t="shared" si="2"/>
        <v>29</v>
      </c>
      <c r="B80" s="17" t="s">
        <v>111</v>
      </c>
      <c r="C80" s="31">
        <v>980000</v>
      </c>
      <c r="D80" s="31">
        <v>980317</v>
      </c>
      <c r="E80" s="17" t="s">
        <v>86</v>
      </c>
      <c r="F80" s="17">
        <f>SUM(D80-C80)+1</f>
        <v>318</v>
      </c>
      <c r="G80" s="17" t="s">
        <v>78</v>
      </c>
      <c r="H80" s="17" t="s">
        <v>83</v>
      </c>
      <c r="I80" s="17" t="s">
        <v>80</v>
      </c>
      <c r="J80" s="17">
        <v>2</v>
      </c>
      <c r="K80" s="22" t="s">
        <v>81</v>
      </c>
    </row>
    <row r="81" spans="1:11" x14ac:dyDescent="0.2">
      <c r="A81" s="21">
        <f t="shared" si="2"/>
        <v>30</v>
      </c>
      <c r="B81" s="17" t="s">
        <v>112</v>
      </c>
      <c r="C81" s="31">
        <v>980000</v>
      </c>
      <c r="D81" s="31">
        <v>986927</v>
      </c>
      <c r="E81" s="17" t="s">
        <v>109</v>
      </c>
      <c r="F81" s="17">
        <f>SUM(D81-C81)+1</f>
        <v>6928</v>
      </c>
      <c r="G81" s="17" t="s">
        <v>78</v>
      </c>
      <c r="H81" s="17" t="s">
        <v>97</v>
      </c>
      <c r="I81" s="17" t="s">
        <v>80</v>
      </c>
      <c r="J81" s="17">
        <v>6</v>
      </c>
      <c r="K81" s="22" t="s">
        <v>110</v>
      </c>
    </row>
    <row r="82" spans="1:11" x14ac:dyDescent="0.2">
      <c r="A82" s="21">
        <f t="shared" si="2"/>
        <v>31</v>
      </c>
      <c r="B82" s="17" t="s">
        <v>113</v>
      </c>
      <c r="C82" s="31">
        <v>980980</v>
      </c>
      <c r="D82" s="31">
        <v>981999</v>
      </c>
      <c r="E82" s="17" t="s">
        <v>86</v>
      </c>
      <c r="F82" s="17">
        <f>SUM(D82-C82)+1</f>
        <v>1020</v>
      </c>
      <c r="G82" s="17" t="s">
        <v>78</v>
      </c>
      <c r="H82" s="17" t="s">
        <v>83</v>
      </c>
      <c r="I82" s="17" t="s">
        <v>80</v>
      </c>
      <c r="J82" s="17">
        <v>2</v>
      </c>
      <c r="K82" s="22" t="s">
        <v>81</v>
      </c>
    </row>
    <row r="83" spans="1:11" ht="13.5" thickBot="1" x14ac:dyDescent="0.25">
      <c r="A83" s="23"/>
      <c r="B83" s="24"/>
      <c r="C83" s="16"/>
      <c r="D83" s="16"/>
      <c r="E83" s="24"/>
      <c r="F83" s="24"/>
      <c r="G83" s="24"/>
      <c r="H83" s="24"/>
      <c r="I83" s="24"/>
      <c r="J83" s="24"/>
      <c r="K83" s="25"/>
    </row>
    <row r="84" spans="1:11" x14ac:dyDescent="0.2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</row>
    <row r="85" spans="1:11" x14ac:dyDescent="0.2">
      <c r="A85" s="26"/>
      <c r="B85" s="54" t="s">
        <v>114</v>
      </c>
      <c r="C85" s="54"/>
      <c r="D85" s="54"/>
      <c r="E85" s="54"/>
      <c r="F85" s="54">
        <f>SUM(F52:F82)-F61</f>
        <v>195566</v>
      </c>
      <c r="G85" s="26"/>
      <c r="H85" s="26"/>
      <c r="I85" s="26"/>
      <c r="J85" s="26"/>
      <c r="K85" s="26"/>
    </row>
    <row r="86" spans="1:11" x14ac:dyDescent="0.2">
      <c r="A86" s="26"/>
      <c r="B86" s="54"/>
      <c r="C86" s="54"/>
      <c r="D86" s="54"/>
      <c r="E86" s="54"/>
      <c r="F86" s="54"/>
      <c r="G86" s="26"/>
      <c r="H86" s="26"/>
      <c r="I86" s="26"/>
      <c r="J86" s="26"/>
      <c r="K86" s="26"/>
    </row>
    <row r="87" spans="1:11" ht="13.5" thickBot="1" x14ac:dyDescent="0.25">
      <c r="A87" s="26"/>
      <c r="B87" s="60" t="s">
        <v>115</v>
      </c>
      <c r="C87" s="26"/>
      <c r="D87" s="26"/>
      <c r="E87" s="26"/>
      <c r="F87" s="26"/>
      <c r="G87" s="26"/>
      <c r="H87" s="26"/>
      <c r="I87" s="26"/>
      <c r="J87" s="26"/>
      <c r="K87" s="26"/>
    </row>
    <row r="88" spans="1:11" x14ac:dyDescent="0.2">
      <c r="A88" s="18">
        <f t="shared" ref="A88:A93" si="4">SUM(A87+1)</f>
        <v>1</v>
      </c>
      <c r="B88" s="19" t="s">
        <v>116</v>
      </c>
      <c r="C88" s="61">
        <v>648000</v>
      </c>
      <c r="D88" s="61">
        <v>648171</v>
      </c>
      <c r="E88" s="19" t="s">
        <v>117</v>
      </c>
      <c r="F88" s="19">
        <f t="shared" ref="F88:F93" si="5">SUM(D88-C88)+1</f>
        <v>172</v>
      </c>
      <c r="G88" s="19"/>
      <c r="H88" s="19" t="s">
        <v>97</v>
      </c>
      <c r="I88" s="19" t="s">
        <v>118</v>
      </c>
      <c r="J88" s="19">
        <v>6</v>
      </c>
      <c r="K88" s="20" t="s">
        <v>98</v>
      </c>
    </row>
    <row r="89" spans="1:11" x14ac:dyDescent="0.2">
      <c r="A89" s="21">
        <v>1</v>
      </c>
      <c r="B89" s="17" t="s">
        <v>119</v>
      </c>
      <c r="C89" s="31">
        <v>858000</v>
      </c>
      <c r="D89" s="31">
        <v>858243</v>
      </c>
      <c r="E89" s="17" t="s">
        <v>117</v>
      </c>
      <c r="F89" s="17">
        <f t="shared" si="5"/>
        <v>244</v>
      </c>
      <c r="G89" s="17"/>
      <c r="H89" s="17" t="s">
        <v>88</v>
      </c>
      <c r="I89" s="17" t="s">
        <v>118</v>
      </c>
      <c r="J89" s="17">
        <v>3</v>
      </c>
      <c r="K89" s="22" t="s">
        <v>120</v>
      </c>
    </row>
    <row r="90" spans="1:11" x14ac:dyDescent="0.2">
      <c r="A90" s="21">
        <f>SUM(A89+1)</f>
        <v>2</v>
      </c>
      <c r="B90" s="17" t="s">
        <v>121</v>
      </c>
      <c r="C90" s="31">
        <v>649000</v>
      </c>
      <c r="D90" s="31">
        <v>649119</v>
      </c>
      <c r="E90" s="17" t="s">
        <v>117</v>
      </c>
      <c r="F90" s="17">
        <f t="shared" si="5"/>
        <v>120</v>
      </c>
      <c r="G90" s="17"/>
      <c r="H90" s="17" t="s">
        <v>97</v>
      </c>
      <c r="I90" s="17" t="s">
        <v>118</v>
      </c>
      <c r="J90" s="17">
        <v>6</v>
      </c>
      <c r="K90" s="22" t="s">
        <v>110</v>
      </c>
    </row>
    <row r="91" spans="1:11" x14ac:dyDescent="0.2">
      <c r="A91" s="21">
        <f>SUM(A90+1)</f>
        <v>3</v>
      </c>
      <c r="B91" s="17" t="s">
        <v>122</v>
      </c>
      <c r="C91" s="31">
        <v>859000</v>
      </c>
      <c r="D91" s="31">
        <v>859243</v>
      </c>
      <c r="E91" s="17" t="s">
        <v>117</v>
      </c>
      <c r="F91" s="17">
        <f t="shared" si="5"/>
        <v>244</v>
      </c>
      <c r="G91" s="17"/>
      <c r="H91" s="17" t="s">
        <v>88</v>
      </c>
      <c r="I91" s="17" t="s">
        <v>118</v>
      </c>
      <c r="J91" s="17">
        <v>3</v>
      </c>
      <c r="K91" s="22" t="s">
        <v>89</v>
      </c>
    </row>
    <row r="92" spans="1:11" x14ac:dyDescent="0.2">
      <c r="A92" s="21">
        <f t="shared" si="4"/>
        <v>4</v>
      </c>
      <c r="B92" s="17" t="s">
        <v>123</v>
      </c>
      <c r="C92" s="31">
        <v>857000</v>
      </c>
      <c r="D92" s="31">
        <v>857031</v>
      </c>
      <c r="E92" s="17" t="s">
        <v>117</v>
      </c>
      <c r="F92" s="17">
        <f t="shared" si="5"/>
        <v>32</v>
      </c>
      <c r="G92" s="17"/>
      <c r="H92" s="17" t="s">
        <v>88</v>
      </c>
      <c r="I92" s="17" t="s">
        <v>118</v>
      </c>
      <c r="J92" s="17">
        <v>3</v>
      </c>
      <c r="K92" s="22" t="s">
        <v>124</v>
      </c>
    </row>
    <row r="93" spans="1:11" x14ac:dyDescent="0.2">
      <c r="A93" s="21">
        <f t="shared" si="4"/>
        <v>5</v>
      </c>
      <c r="B93" s="17" t="s">
        <v>121</v>
      </c>
      <c r="C93" s="31">
        <v>989000</v>
      </c>
      <c r="D93" s="31">
        <v>989071</v>
      </c>
      <c r="E93" s="17" t="s">
        <v>117</v>
      </c>
      <c r="F93" s="17">
        <f t="shared" si="5"/>
        <v>72</v>
      </c>
      <c r="G93" s="17"/>
      <c r="H93" s="17" t="s">
        <v>125</v>
      </c>
      <c r="I93" s="17" t="s">
        <v>118</v>
      </c>
      <c r="J93" s="17">
        <v>6</v>
      </c>
      <c r="K93" s="22" t="s">
        <v>110</v>
      </c>
    </row>
    <row r="94" spans="1:11" ht="13.5" thickBot="1" x14ac:dyDescent="0.25">
      <c r="A94" s="23"/>
      <c r="B94" s="24"/>
      <c r="C94" s="16"/>
      <c r="D94" s="16"/>
      <c r="E94" s="24"/>
      <c r="F94" s="24" t="s">
        <v>16</v>
      </c>
      <c r="G94" s="24"/>
      <c r="H94" s="24"/>
      <c r="I94" s="24"/>
      <c r="J94" s="24"/>
      <c r="K94" s="25"/>
    </row>
    <row r="95" spans="1:11" x14ac:dyDescent="0.2">
      <c r="B95" s="14"/>
    </row>
    <row r="96" spans="1:11" x14ac:dyDescent="0.2">
      <c r="B96" s="53" t="s">
        <v>114</v>
      </c>
      <c r="C96" s="53"/>
      <c r="D96" s="53"/>
      <c r="E96" s="53"/>
      <c r="F96" s="53">
        <f>SUM(F88:F93)</f>
        <v>884</v>
      </c>
    </row>
    <row r="97" spans="1:13" x14ac:dyDescent="0.2">
      <c r="B97" s="14"/>
    </row>
    <row r="98" spans="1:13" ht="13.5" thickBot="1" x14ac:dyDescent="0.25">
      <c r="A98" s="13"/>
      <c r="B98" s="57" t="s">
        <v>126</v>
      </c>
      <c r="C98" s="57"/>
      <c r="D98" s="57"/>
      <c r="E98" s="13"/>
      <c r="F98" s="13"/>
      <c r="G98" s="13"/>
      <c r="H98" s="13"/>
      <c r="I98" s="13"/>
      <c r="J98" s="13"/>
      <c r="K98" s="13"/>
    </row>
    <row r="99" spans="1:13" x14ac:dyDescent="0.2">
      <c r="A99" s="21" t="s">
        <v>42</v>
      </c>
      <c r="B99" s="17" t="s">
        <v>127</v>
      </c>
      <c r="C99" s="29">
        <v>200000</v>
      </c>
      <c r="D99" s="30">
        <v>200239</v>
      </c>
      <c r="E99" s="17" t="s">
        <v>128</v>
      </c>
      <c r="F99" s="17">
        <f>SUM(D99-C99)+1</f>
        <v>240</v>
      </c>
      <c r="G99" s="17" t="s">
        <v>129</v>
      </c>
      <c r="H99" s="17" t="s">
        <v>79</v>
      </c>
      <c r="I99" s="17" t="s">
        <v>80</v>
      </c>
      <c r="J99" s="17">
        <v>2</v>
      </c>
      <c r="K99" s="63" t="s">
        <v>81</v>
      </c>
    </row>
    <row r="100" spans="1:13" x14ac:dyDescent="0.2">
      <c r="A100" s="21">
        <f t="shared" ref="A100:A107" si="6">SUM(A99+1)</f>
        <v>2</v>
      </c>
      <c r="B100" s="17" t="s">
        <v>130</v>
      </c>
      <c r="C100" s="29">
        <v>230000</v>
      </c>
      <c r="D100" s="30">
        <v>239999</v>
      </c>
      <c r="E100" s="17" t="s">
        <v>131</v>
      </c>
      <c r="F100" s="17">
        <f>SUM(D100-C100)+1</f>
        <v>10000</v>
      </c>
      <c r="G100" s="17" t="s">
        <v>78</v>
      </c>
      <c r="H100" s="17" t="s">
        <v>79</v>
      </c>
      <c r="I100" s="17" t="s">
        <v>80</v>
      </c>
      <c r="J100" s="17">
        <v>2</v>
      </c>
      <c r="K100" s="63" t="s">
        <v>81</v>
      </c>
      <c r="M100">
        <v>961015</v>
      </c>
    </row>
    <row r="101" spans="1:13" x14ac:dyDescent="0.2">
      <c r="A101" s="21">
        <f t="shared" si="6"/>
        <v>3</v>
      </c>
      <c r="B101" s="17" t="s">
        <v>132</v>
      </c>
      <c r="C101" s="29">
        <v>314000</v>
      </c>
      <c r="D101" s="30">
        <v>316559</v>
      </c>
      <c r="E101" s="17" t="s">
        <v>131</v>
      </c>
      <c r="F101" s="17">
        <f>SUM(D101-C101)+1</f>
        <v>2560</v>
      </c>
      <c r="G101" s="17" t="s">
        <v>78</v>
      </c>
      <c r="H101" s="17" t="s">
        <v>79</v>
      </c>
      <c r="I101" s="17" t="s">
        <v>80</v>
      </c>
      <c r="J101" s="17">
        <v>2</v>
      </c>
      <c r="K101" s="63" t="s">
        <v>81</v>
      </c>
    </row>
    <row r="102" spans="1:13" x14ac:dyDescent="0.2">
      <c r="A102" s="21">
        <f t="shared" si="6"/>
        <v>4</v>
      </c>
      <c r="B102" s="17" t="s">
        <v>133</v>
      </c>
      <c r="C102" s="29">
        <v>317000</v>
      </c>
      <c r="D102" s="30">
        <v>318023</v>
      </c>
      <c r="E102" s="17" t="s">
        <v>134</v>
      </c>
      <c r="F102" s="17">
        <f>SUM(D102-C102)+1</f>
        <v>1024</v>
      </c>
      <c r="G102" s="17" t="s">
        <v>78</v>
      </c>
      <c r="H102" s="17" t="s">
        <v>79</v>
      </c>
      <c r="I102" s="17" t="s">
        <v>80</v>
      </c>
      <c r="J102" s="17">
        <v>2</v>
      </c>
      <c r="K102" s="63" t="s">
        <v>81</v>
      </c>
      <c r="M102">
        <v>960724</v>
      </c>
    </row>
    <row r="103" spans="1:13" x14ac:dyDescent="0.2">
      <c r="A103" s="21">
        <f t="shared" si="6"/>
        <v>5</v>
      </c>
      <c r="B103" s="17" t="s">
        <v>135</v>
      </c>
      <c r="C103" s="29">
        <v>360000</v>
      </c>
      <c r="D103" s="30">
        <v>364479</v>
      </c>
      <c r="E103" s="17" t="s">
        <v>131</v>
      </c>
      <c r="F103" s="17">
        <f>SUM(D103-C103)+1</f>
        <v>4480</v>
      </c>
      <c r="G103" s="17" t="s">
        <v>78</v>
      </c>
      <c r="H103" s="17" t="s">
        <v>79</v>
      </c>
      <c r="I103" s="17" t="s">
        <v>80</v>
      </c>
      <c r="J103" s="17">
        <v>2</v>
      </c>
      <c r="K103" s="63" t="s">
        <v>81</v>
      </c>
      <c r="M103">
        <v>920516</v>
      </c>
    </row>
    <row r="104" spans="1:13" x14ac:dyDescent="0.2">
      <c r="A104" s="21">
        <f t="shared" si="6"/>
        <v>6</v>
      </c>
      <c r="B104" s="17" t="s">
        <v>136</v>
      </c>
      <c r="C104" s="26">
        <v>365000</v>
      </c>
      <c r="D104" s="43">
        <v>366279</v>
      </c>
      <c r="E104" s="17" t="s">
        <v>134</v>
      </c>
      <c r="F104" s="17">
        <f t="shared" ref="F104:F117" si="7">SUM(D104-C104)+1</f>
        <v>1280</v>
      </c>
      <c r="G104" s="17" t="s">
        <v>78</v>
      </c>
      <c r="H104" s="17" t="s">
        <v>79</v>
      </c>
      <c r="I104" s="17" t="s">
        <v>80</v>
      </c>
      <c r="J104" s="17">
        <v>2</v>
      </c>
      <c r="K104" s="63" t="s">
        <v>81</v>
      </c>
      <c r="M104">
        <v>920615</v>
      </c>
    </row>
    <row r="105" spans="1:13" x14ac:dyDescent="0.2">
      <c r="A105" s="21">
        <f t="shared" si="6"/>
        <v>7</v>
      </c>
      <c r="B105" s="17" t="s">
        <v>137</v>
      </c>
      <c r="C105" s="29">
        <v>370000</v>
      </c>
      <c r="D105" s="43">
        <v>374999</v>
      </c>
      <c r="E105" s="17" t="s">
        <v>131</v>
      </c>
      <c r="F105" s="17">
        <f>SUM(D105-C105)+1</f>
        <v>5000</v>
      </c>
      <c r="G105" s="17" t="s">
        <v>78</v>
      </c>
      <c r="H105" s="17" t="s">
        <v>79</v>
      </c>
      <c r="I105" s="17" t="s">
        <v>80</v>
      </c>
      <c r="J105" s="17">
        <v>2</v>
      </c>
      <c r="K105" s="63" t="s">
        <v>81</v>
      </c>
      <c r="M105">
        <v>961015</v>
      </c>
    </row>
    <row r="106" spans="1:13" x14ac:dyDescent="0.2">
      <c r="A106" s="21">
        <f t="shared" si="6"/>
        <v>8</v>
      </c>
      <c r="B106" s="17" t="s">
        <v>138</v>
      </c>
      <c r="C106" s="29">
        <v>382000</v>
      </c>
      <c r="D106" s="43">
        <v>382111</v>
      </c>
      <c r="E106" s="17" t="s">
        <v>139</v>
      </c>
      <c r="F106" s="17">
        <f t="shared" si="7"/>
        <v>112</v>
      </c>
      <c r="G106" s="17" t="s">
        <v>78</v>
      </c>
      <c r="H106" s="17" t="s">
        <v>79</v>
      </c>
      <c r="I106" s="17" t="s">
        <v>80</v>
      </c>
      <c r="J106" s="17">
        <v>6</v>
      </c>
      <c r="K106" s="63" t="s">
        <v>140</v>
      </c>
      <c r="M106">
        <v>920707</v>
      </c>
    </row>
    <row r="107" spans="1:13" x14ac:dyDescent="0.2">
      <c r="A107" s="21">
        <f t="shared" si="6"/>
        <v>9</v>
      </c>
      <c r="B107" s="17" t="s">
        <v>141</v>
      </c>
      <c r="C107" s="29" t="s">
        <v>142</v>
      </c>
      <c r="D107" s="43" t="s">
        <v>143</v>
      </c>
      <c r="E107" s="17" t="s">
        <v>134</v>
      </c>
      <c r="F107" s="17">
        <f>SUM(D107-C107)+1</f>
        <v>896</v>
      </c>
      <c r="G107" s="17" t="s">
        <v>78</v>
      </c>
      <c r="H107" s="17" t="s">
        <v>79</v>
      </c>
      <c r="I107" s="17" t="s">
        <v>80</v>
      </c>
      <c r="J107" s="17" t="s">
        <v>45</v>
      </c>
      <c r="K107" s="63" t="s">
        <v>81</v>
      </c>
    </row>
    <row r="108" spans="1:13" x14ac:dyDescent="0.2">
      <c r="A108" s="21">
        <f>SUM(A106+1)</f>
        <v>9</v>
      </c>
      <c r="B108" s="17" t="s">
        <v>144</v>
      </c>
      <c r="C108" s="29">
        <v>420000</v>
      </c>
      <c r="D108" s="43">
        <v>425119</v>
      </c>
      <c r="E108" s="17" t="s">
        <v>134</v>
      </c>
      <c r="F108" s="17">
        <f t="shared" si="7"/>
        <v>5120</v>
      </c>
      <c r="G108" s="17" t="s">
        <v>78</v>
      </c>
      <c r="H108" s="17" t="s">
        <v>79</v>
      </c>
      <c r="I108" s="17" t="s">
        <v>80</v>
      </c>
      <c r="J108" s="17">
        <v>2</v>
      </c>
      <c r="K108" s="63" t="s">
        <v>81</v>
      </c>
    </row>
    <row r="109" spans="1:13" x14ac:dyDescent="0.2">
      <c r="A109" s="21">
        <f t="shared" ref="A109:A118" si="8">SUM(A108+1)</f>
        <v>10</v>
      </c>
      <c r="B109" s="17" t="s">
        <v>130</v>
      </c>
      <c r="C109" s="29">
        <v>520000</v>
      </c>
      <c r="D109" s="43">
        <v>529999</v>
      </c>
      <c r="E109" s="17" t="s">
        <v>131</v>
      </c>
      <c r="F109" s="17">
        <f t="shared" si="7"/>
        <v>10000</v>
      </c>
      <c r="G109" s="17" t="s">
        <v>78</v>
      </c>
      <c r="H109" s="17" t="s">
        <v>79</v>
      </c>
      <c r="I109" s="17" t="s">
        <v>80</v>
      </c>
      <c r="J109" s="17">
        <v>2</v>
      </c>
      <c r="K109" s="63" t="s">
        <v>81</v>
      </c>
    </row>
    <row r="110" spans="1:13" x14ac:dyDescent="0.2">
      <c r="A110" s="21">
        <f t="shared" si="8"/>
        <v>11</v>
      </c>
      <c r="B110" s="17" t="s">
        <v>130</v>
      </c>
      <c r="C110" s="29">
        <v>550000</v>
      </c>
      <c r="D110" s="43">
        <v>559999</v>
      </c>
      <c r="E110" s="17" t="s">
        <v>131</v>
      </c>
      <c r="F110" s="17">
        <f>SUM(D110-C110)+1</f>
        <v>10000</v>
      </c>
      <c r="G110" s="17" t="s">
        <v>78</v>
      </c>
      <c r="H110" s="17" t="s">
        <v>79</v>
      </c>
      <c r="I110" s="17" t="s">
        <v>80</v>
      </c>
      <c r="J110" s="17">
        <v>2</v>
      </c>
      <c r="K110" s="63" t="s">
        <v>81</v>
      </c>
    </row>
    <row r="111" spans="1:13" x14ac:dyDescent="0.2">
      <c r="A111" s="21">
        <f t="shared" si="8"/>
        <v>12</v>
      </c>
      <c r="B111" s="17" t="s">
        <v>145</v>
      </c>
      <c r="C111" s="29">
        <v>820000</v>
      </c>
      <c r="D111" s="43">
        <v>825119</v>
      </c>
      <c r="E111" s="17" t="s">
        <v>134</v>
      </c>
      <c r="F111" s="17">
        <f>SUM(D111-C111)+1</f>
        <v>5120</v>
      </c>
      <c r="G111" s="17" t="s">
        <v>78</v>
      </c>
      <c r="H111" s="17" t="s">
        <v>79</v>
      </c>
      <c r="I111" s="17" t="s">
        <v>80</v>
      </c>
      <c r="J111" s="17">
        <v>2</v>
      </c>
      <c r="K111" s="63" t="s">
        <v>81</v>
      </c>
    </row>
    <row r="112" spans="1:13" x14ac:dyDescent="0.2">
      <c r="A112" s="21">
        <f t="shared" si="8"/>
        <v>13</v>
      </c>
      <c r="B112" s="17" t="s">
        <v>146</v>
      </c>
      <c r="C112" s="29">
        <v>830000</v>
      </c>
      <c r="D112" s="43">
        <v>830511</v>
      </c>
      <c r="E112" s="17" t="s">
        <v>134</v>
      </c>
      <c r="F112" s="17">
        <f>SUM(D112-C112)+1</f>
        <v>512</v>
      </c>
      <c r="G112" s="17" t="s">
        <v>78</v>
      </c>
      <c r="H112" s="17" t="s">
        <v>79</v>
      </c>
      <c r="I112" s="17" t="s">
        <v>80</v>
      </c>
      <c r="J112" s="17">
        <v>2</v>
      </c>
      <c r="K112" s="63" t="s">
        <v>81</v>
      </c>
    </row>
    <row r="113" spans="1:13" x14ac:dyDescent="0.2">
      <c r="A113" s="21">
        <f t="shared" si="8"/>
        <v>14</v>
      </c>
      <c r="B113" s="17" t="s">
        <v>147</v>
      </c>
      <c r="C113" s="29">
        <v>860000</v>
      </c>
      <c r="D113" s="43">
        <v>866399</v>
      </c>
      <c r="E113" s="17" t="s">
        <v>131</v>
      </c>
      <c r="F113" s="17">
        <f t="shared" si="7"/>
        <v>6400</v>
      </c>
      <c r="G113" s="17" t="s">
        <v>78</v>
      </c>
      <c r="H113" s="17" t="s">
        <v>79</v>
      </c>
      <c r="I113" s="17" t="s">
        <v>80</v>
      </c>
      <c r="J113" s="17">
        <v>2</v>
      </c>
      <c r="K113" s="63" t="s">
        <v>81</v>
      </c>
    </row>
    <row r="114" spans="1:13" x14ac:dyDescent="0.2">
      <c r="A114" s="21">
        <f t="shared" si="8"/>
        <v>15</v>
      </c>
      <c r="B114" s="17" t="s">
        <v>148</v>
      </c>
      <c r="C114" s="29">
        <v>877000</v>
      </c>
      <c r="D114" s="43">
        <v>879047</v>
      </c>
      <c r="E114" s="17" t="s">
        <v>134</v>
      </c>
      <c r="F114" s="17">
        <f t="shared" si="7"/>
        <v>2048</v>
      </c>
      <c r="G114" s="17" t="s">
        <v>78</v>
      </c>
      <c r="H114" s="17" t="s">
        <v>79</v>
      </c>
      <c r="I114" s="17" t="s">
        <v>80</v>
      </c>
      <c r="J114" s="17">
        <v>2</v>
      </c>
      <c r="K114" s="63" t="s">
        <v>81</v>
      </c>
      <c r="M114">
        <v>920305</v>
      </c>
    </row>
    <row r="115" spans="1:13" x14ac:dyDescent="0.2">
      <c r="A115" s="21">
        <f t="shared" si="8"/>
        <v>16</v>
      </c>
      <c r="B115" s="17" t="s">
        <v>149</v>
      </c>
      <c r="C115" s="29">
        <v>890000</v>
      </c>
      <c r="D115" s="43">
        <v>897499</v>
      </c>
      <c r="E115" s="17" t="s">
        <v>131</v>
      </c>
      <c r="F115" s="17">
        <f t="shared" si="7"/>
        <v>7500</v>
      </c>
      <c r="G115" s="17" t="s">
        <v>78</v>
      </c>
      <c r="H115" s="17" t="s">
        <v>79</v>
      </c>
      <c r="I115" s="17" t="s">
        <v>80</v>
      </c>
      <c r="J115" s="17">
        <v>2</v>
      </c>
      <c r="K115" s="63" t="s">
        <v>81</v>
      </c>
    </row>
    <row r="116" spans="1:13" x14ac:dyDescent="0.2">
      <c r="A116" s="21">
        <f t="shared" si="8"/>
        <v>17</v>
      </c>
      <c r="B116" s="17" t="s">
        <v>150</v>
      </c>
      <c r="C116" s="29">
        <v>897500</v>
      </c>
      <c r="D116" s="43">
        <v>899547</v>
      </c>
      <c r="E116" s="17" t="s">
        <v>134</v>
      </c>
      <c r="F116" s="17">
        <f t="shared" si="7"/>
        <v>2048</v>
      </c>
      <c r="G116" s="17" t="s">
        <v>78</v>
      </c>
      <c r="H116" s="17" t="s">
        <v>79</v>
      </c>
      <c r="I116" s="17" t="s">
        <v>80</v>
      </c>
      <c r="J116" s="17">
        <v>2</v>
      </c>
      <c r="K116" s="63" t="s">
        <v>81</v>
      </c>
    </row>
    <row r="117" spans="1:13" x14ac:dyDescent="0.2">
      <c r="A117" s="21">
        <f t="shared" si="8"/>
        <v>18</v>
      </c>
      <c r="B117" s="17" t="s">
        <v>130</v>
      </c>
      <c r="C117" s="29">
        <v>900000</v>
      </c>
      <c r="D117" s="43">
        <v>901103</v>
      </c>
      <c r="E117" s="17" t="s">
        <v>131</v>
      </c>
      <c r="F117" s="17">
        <f t="shared" si="7"/>
        <v>1104</v>
      </c>
      <c r="G117" s="17" t="s">
        <v>78</v>
      </c>
      <c r="H117" s="17" t="s">
        <v>79</v>
      </c>
      <c r="I117" s="17" t="s">
        <v>80</v>
      </c>
      <c r="J117" s="17">
        <v>2</v>
      </c>
      <c r="K117" s="63" t="s">
        <v>81</v>
      </c>
    </row>
    <row r="118" spans="1:13" ht="13.5" thickBot="1" x14ac:dyDescent="0.25">
      <c r="A118" s="23">
        <f t="shared" si="8"/>
        <v>19</v>
      </c>
      <c r="B118" s="24" t="s">
        <v>151</v>
      </c>
      <c r="C118" s="44">
        <v>920000</v>
      </c>
      <c r="D118" s="45">
        <v>926783</v>
      </c>
      <c r="E118" s="24" t="s">
        <v>131</v>
      </c>
      <c r="F118" s="24">
        <f>SUM(D118-C118)+1</f>
        <v>6784</v>
      </c>
      <c r="G118" s="24" t="s">
        <v>78</v>
      </c>
      <c r="H118" s="24" t="s">
        <v>97</v>
      </c>
      <c r="I118" s="24" t="s">
        <v>80</v>
      </c>
      <c r="J118" s="24">
        <v>6</v>
      </c>
      <c r="K118" s="64" t="s">
        <v>98</v>
      </c>
      <c r="M118">
        <v>920429</v>
      </c>
    </row>
    <row r="119" spans="1:13" x14ac:dyDescent="0.2">
      <c r="A119" s="15"/>
      <c r="B119" s="15"/>
      <c r="C119" s="15"/>
      <c r="D119" s="15"/>
      <c r="E119" s="15"/>
      <c r="F119" s="15"/>
      <c r="G119" s="15"/>
      <c r="H119" s="15"/>
      <c r="I119" s="15"/>
      <c r="J119" s="15"/>
      <c r="K119" s="15"/>
    </row>
    <row r="120" spans="1:13" x14ac:dyDescent="0.2">
      <c r="A120" s="15"/>
      <c r="B120" s="53" t="s">
        <v>114</v>
      </c>
      <c r="C120" s="53"/>
      <c r="D120" s="53"/>
      <c r="E120" s="53"/>
      <c r="F120" s="53">
        <f>SUM(F99:F118)</f>
        <v>82228</v>
      </c>
      <c r="G120" s="15"/>
      <c r="H120" s="15"/>
      <c r="I120" s="15"/>
      <c r="J120" s="15"/>
      <c r="K120" s="15"/>
    </row>
    <row r="121" spans="1:13" x14ac:dyDescent="0.2">
      <c r="A121" s="15"/>
      <c r="B121" s="15"/>
      <c r="C121" s="15"/>
      <c r="D121" s="15"/>
      <c r="E121" s="15"/>
      <c r="F121" s="15"/>
      <c r="G121" s="15"/>
      <c r="H121" s="15"/>
      <c r="I121" s="15"/>
      <c r="J121" s="15"/>
      <c r="K121" s="15"/>
    </row>
    <row r="122" spans="1:13" ht="13.5" thickBot="1" x14ac:dyDescent="0.25">
      <c r="A122" s="16"/>
      <c r="B122" s="57" t="s">
        <v>152</v>
      </c>
      <c r="C122" s="13"/>
      <c r="D122" s="57"/>
      <c r="E122" s="16"/>
      <c r="F122" s="16"/>
      <c r="G122" s="16"/>
      <c r="H122" s="16"/>
      <c r="I122" s="16"/>
      <c r="J122" s="16"/>
      <c r="K122" s="16"/>
    </row>
    <row r="123" spans="1:13" x14ac:dyDescent="0.2">
      <c r="A123" s="21" t="s">
        <v>42</v>
      </c>
      <c r="B123" s="17" t="s">
        <v>153</v>
      </c>
      <c r="C123" s="43">
        <v>220000</v>
      </c>
      <c r="D123" s="43">
        <v>229999</v>
      </c>
      <c r="E123" s="17" t="s">
        <v>154</v>
      </c>
      <c r="F123" s="17">
        <f t="shared" ref="F123:F145" si="9">SUM((D123-C123)+1)</f>
        <v>10000</v>
      </c>
      <c r="G123" s="17" t="s">
        <v>78</v>
      </c>
      <c r="H123" s="17" t="s">
        <v>83</v>
      </c>
      <c r="I123" s="17" t="s">
        <v>80</v>
      </c>
      <c r="J123" s="17">
        <v>2</v>
      </c>
      <c r="K123" s="22" t="s">
        <v>81</v>
      </c>
    </row>
    <row r="124" spans="1:13" x14ac:dyDescent="0.2">
      <c r="A124" s="21" t="s">
        <v>45</v>
      </c>
      <c r="B124" s="17" t="s">
        <v>155</v>
      </c>
      <c r="C124" s="43">
        <v>306000</v>
      </c>
      <c r="D124" s="43">
        <v>306405</v>
      </c>
      <c r="E124" s="17" t="s">
        <v>134</v>
      </c>
      <c r="F124" s="17">
        <f>SUM((D124-C124)+1)</f>
        <v>406</v>
      </c>
      <c r="G124" s="17" t="s">
        <v>78</v>
      </c>
      <c r="H124" s="17" t="s">
        <v>79</v>
      </c>
      <c r="I124" s="17" t="s">
        <v>80</v>
      </c>
      <c r="J124" s="17">
        <v>2</v>
      </c>
      <c r="K124" s="22" t="s">
        <v>81</v>
      </c>
    </row>
    <row r="125" spans="1:13" x14ac:dyDescent="0.2">
      <c r="A125" s="21" t="s">
        <v>48</v>
      </c>
      <c r="B125" s="17" t="s">
        <v>156</v>
      </c>
      <c r="C125" s="43">
        <v>330000</v>
      </c>
      <c r="D125" s="43">
        <v>335027</v>
      </c>
      <c r="E125" s="17" t="s">
        <v>157</v>
      </c>
      <c r="F125" s="17">
        <f>SUM((D125-C125)+1)</f>
        <v>5028</v>
      </c>
      <c r="G125" s="17" t="s">
        <v>78</v>
      </c>
      <c r="H125" s="17" t="s">
        <v>79</v>
      </c>
      <c r="I125" s="17" t="s">
        <v>80</v>
      </c>
      <c r="J125" s="17">
        <v>2</v>
      </c>
      <c r="K125" s="22" t="s">
        <v>81</v>
      </c>
    </row>
    <row r="126" spans="1:13" x14ac:dyDescent="0.2">
      <c r="A126" s="21">
        <f>SUM(A125+1)</f>
        <v>4</v>
      </c>
      <c r="B126" s="17" t="s">
        <v>158</v>
      </c>
      <c r="C126" s="43">
        <v>340000</v>
      </c>
      <c r="D126" s="43">
        <v>344999</v>
      </c>
      <c r="E126" s="17" t="s">
        <v>157</v>
      </c>
      <c r="F126" s="17">
        <f>SUM((D126-C126)+1)</f>
        <v>5000</v>
      </c>
      <c r="G126" s="17" t="s">
        <v>78</v>
      </c>
      <c r="H126" s="17" t="s">
        <v>83</v>
      </c>
      <c r="I126" s="17" t="s">
        <v>80</v>
      </c>
      <c r="J126" s="17">
        <v>2</v>
      </c>
      <c r="K126" s="22" t="s">
        <v>81</v>
      </c>
    </row>
    <row r="127" spans="1:13" x14ac:dyDescent="0.2">
      <c r="A127" s="21">
        <f t="shared" ref="A127:A145" si="10">SUM(A126+1)</f>
        <v>5</v>
      </c>
      <c r="B127" s="17" t="s">
        <v>159</v>
      </c>
      <c r="C127" s="43">
        <v>350000</v>
      </c>
      <c r="D127" s="43">
        <v>352999</v>
      </c>
      <c r="E127" s="17" t="s">
        <v>157</v>
      </c>
      <c r="F127" s="17">
        <f t="shared" si="9"/>
        <v>3000</v>
      </c>
      <c r="G127" s="17" t="s">
        <v>78</v>
      </c>
      <c r="H127" s="17" t="s">
        <v>83</v>
      </c>
      <c r="I127" s="17" t="s">
        <v>80</v>
      </c>
      <c r="J127" s="17">
        <v>2</v>
      </c>
      <c r="K127" s="22" t="s">
        <v>81</v>
      </c>
    </row>
    <row r="128" spans="1:13" x14ac:dyDescent="0.2">
      <c r="A128" s="21">
        <f t="shared" si="10"/>
        <v>6</v>
      </c>
      <c r="B128" s="17" t="s">
        <v>160</v>
      </c>
      <c r="C128" s="43">
        <v>394000</v>
      </c>
      <c r="D128" s="43">
        <v>397127</v>
      </c>
      <c r="E128" s="17" t="s">
        <v>157</v>
      </c>
      <c r="F128" s="17">
        <f>SUM((D128-C128)+1)</f>
        <v>3128</v>
      </c>
      <c r="G128" s="17" t="s">
        <v>78</v>
      </c>
      <c r="H128" s="17" t="s">
        <v>79</v>
      </c>
      <c r="I128" s="17" t="s">
        <v>80</v>
      </c>
      <c r="J128" s="17">
        <v>2</v>
      </c>
      <c r="K128" s="22" t="s">
        <v>81</v>
      </c>
    </row>
    <row r="129" spans="1:11" x14ac:dyDescent="0.2">
      <c r="A129" s="21">
        <f t="shared" si="10"/>
        <v>7</v>
      </c>
      <c r="B129" s="17" t="s">
        <v>161</v>
      </c>
      <c r="C129" s="43">
        <v>400000</v>
      </c>
      <c r="D129" s="43">
        <v>409999</v>
      </c>
      <c r="E129" s="17" t="s">
        <v>162</v>
      </c>
      <c r="F129" s="17">
        <f t="shared" si="9"/>
        <v>10000</v>
      </c>
      <c r="G129" s="17" t="s">
        <v>78</v>
      </c>
      <c r="H129" s="17" t="s">
        <v>83</v>
      </c>
      <c r="I129" s="17" t="s">
        <v>80</v>
      </c>
      <c r="J129" s="17">
        <v>2</v>
      </c>
      <c r="K129" s="22" t="s">
        <v>81</v>
      </c>
    </row>
    <row r="130" spans="1:11" x14ac:dyDescent="0.2">
      <c r="A130" s="21">
        <f t="shared" si="10"/>
        <v>8</v>
      </c>
      <c r="B130" s="17" t="s">
        <v>163</v>
      </c>
      <c r="C130" s="43">
        <v>430000</v>
      </c>
      <c r="D130" s="43">
        <v>449999</v>
      </c>
      <c r="E130" s="17" t="s">
        <v>162</v>
      </c>
      <c r="F130" s="17">
        <f t="shared" si="9"/>
        <v>20000</v>
      </c>
      <c r="G130" s="17" t="s">
        <v>78</v>
      </c>
      <c r="H130" s="17" t="s">
        <v>83</v>
      </c>
      <c r="I130" s="17" t="s">
        <v>80</v>
      </c>
      <c r="J130" s="17">
        <v>2</v>
      </c>
      <c r="K130" s="22" t="s">
        <v>81</v>
      </c>
    </row>
    <row r="131" spans="1:11" x14ac:dyDescent="0.2">
      <c r="A131" s="21">
        <f t="shared" si="10"/>
        <v>9</v>
      </c>
      <c r="B131" s="17" t="s">
        <v>164</v>
      </c>
      <c r="C131" s="43">
        <v>470000</v>
      </c>
      <c r="D131" s="43">
        <v>479237</v>
      </c>
      <c r="E131" s="17" t="s">
        <v>162</v>
      </c>
      <c r="F131" s="17">
        <f t="shared" ref="F131:F139" si="11">SUM((D131-C131)+1)</f>
        <v>9238</v>
      </c>
      <c r="G131" s="17" t="s">
        <v>78</v>
      </c>
      <c r="H131" s="17" t="s">
        <v>83</v>
      </c>
      <c r="I131" s="17" t="s">
        <v>80</v>
      </c>
      <c r="J131" s="17">
        <v>2</v>
      </c>
      <c r="K131" s="22" t="s">
        <v>81</v>
      </c>
    </row>
    <row r="132" spans="1:11" x14ac:dyDescent="0.2">
      <c r="A132" s="21">
        <f t="shared" si="10"/>
        <v>10</v>
      </c>
      <c r="B132" s="17" t="s">
        <v>164</v>
      </c>
      <c r="C132" s="43">
        <v>480000</v>
      </c>
      <c r="D132" s="43">
        <v>480511</v>
      </c>
      <c r="E132" s="17" t="s">
        <v>162</v>
      </c>
      <c r="F132" s="17">
        <f t="shared" si="11"/>
        <v>512</v>
      </c>
      <c r="G132" s="17" t="s">
        <v>78</v>
      </c>
      <c r="H132" s="17" t="s">
        <v>83</v>
      </c>
      <c r="I132" s="17" t="s">
        <v>80</v>
      </c>
      <c r="J132" s="17">
        <v>2</v>
      </c>
      <c r="K132" s="22" t="s">
        <v>81</v>
      </c>
    </row>
    <row r="133" spans="1:11" x14ac:dyDescent="0.2">
      <c r="A133" s="21">
        <f t="shared" si="10"/>
        <v>11</v>
      </c>
      <c r="B133" s="17" t="s">
        <v>165</v>
      </c>
      <c r="C133" s="43">
        <v>500000</v>
      </c>
      <c r="D133" s="43">
        <v>509999</v>
      </c>
      <c r="E133" s="17" t="s">
        <v>162</v>
      </c>
      <c r="F133" s="17">
        <f t="shared" si="9"/>
        <v>10000</v>
      </c>
      <c r="G133" s="17" t="s">
        <v>78</v>
      </c>
      <c r="H133" s="17" t="s">
        <v>83</v>
      </c>
      <c r="I133" s="17" t="s">
        <v>80</v>
      </c>
      <c r="J133" s="17">
        <v>2</v>
      </c>
      <c r="K133" s="22" t="s">
        <v>81</v>
      </c>
    </row>
    <row r="134" spans="1:11" x14ac:dyDescent="0.2">
      <c r="A134" s="21">
        <f t="shared" si="10"/>
        <v>12</v>
      </c>
      <c r="B134" s="17" t="s">
        <v>165</v>
      </c>
      <c r="C134" s="43">
        <v>560000</v>
      </c>
      <c r="D134" s="43">
        <v>569999</v>
      </c>
      <c r="E134" s="17" t="s">
        <v>162</v>
      </c>
      <c r="F134" s="17">
        <f t="shared" si="9"/>
        <v>10000</v>
      </c>
      <c r="G134" s="17" t="s">
        <v>78</v>
      </c>
      <c r="H134" s="17" t="s">
        <v>83</v>
      </c>
      <c r="I134" s="17" t="s">
        <v>80</v>
      </c>
      <c r="J134" s="17">
        <v>2</v>
      </c>
      <c r="K134" s="22" t="s">
        <v>81</v>
      </c>
    </row>
    <row r="135" spans="1:11" x14ac:dyDescent="0.2">
      <c r="A135" s="21">
        <f t="shared" si="10"/>
        <v>13</v>
      </c>
      <c r="B135" s="17" t="s">
        <v>166</v>
      </c>
      <c r="C135" s="43">
        <v>580000</v>
      </c>
      <c r="D135" s="43">
        <v>584999</v>
      </c>
      <c r="E135" s="17" t="s">
        <v>162</v>
      </c>
      <c r="F135" s="17">
        <f>SUM((D135-C135)+1)</f>
        <v>5000</v>
      </c>
      <c r="G135" s="17" t="s">
        <v>78</v>
      </c>
      <c r="H135" s="17" t="s">
        <v>83</v>
      </c>
      <c r="I135" s="17" t="s">
        <v>80</v>
      </c>
      <c r="J135" s="17">
        <v>2</v>
      </c>
      <c r="K135" s="22" t="s">
        <v>81</v>
      </c>
    </row>
    <row r="136" spans="1:11" x14ac:dyDescent="0.2">
      <c r="A136" s="21">
        <f t="shared" si="10"/>
        <v>14</v>
      </c>
      <c r="B136" s="17" t="s">
        <v>167</v>
      </c>
      <c r="C136" s="43">
        <v>600000</v>
      </c>
      <c r="D136" s="43">
        <v>605511</v>
      </c>
      <c r="E136" s="17" t="s">
        <v>162</v>
      </c>
      <c r="F136" s="17">
        <f t="shared" si="9"/>
        <v>5512</v>
      </c>
      <c r="G136" s="17" t="s">
        <v>78</v>
      </c>
      <c r="H136" s="17" t="s">
        <v>83</v>
      </c>
      <c r="I136" s="17" t="s">
        <v>80</v>
      </c>
      <c r="J136" s="17">
        <v>2</v>
      </c>
      <c r="K136" s="22" t="s">
        <v>81</v>
      </c>
    </row>
    <row r="137" spans="1:11" x14ac:dyDescent="0.2">
      <c r="A137" s="21">
        <f t="shared" si="10"/>
        <v>15</v>
      </c>
      <c r="B137" s="17" t="s">
        <v>168</v>
      </c>
      <c r="C137" s="43">
        <v>620000</v>
      </c>
      <c r="D137" s="43">
        <v>629625</v>
      </c>
      <c r="E137" s="17" t="s">
        <v>162</v>
      </c>
      <c r="F137" s="17">
        <f t="shared" si="9"/>
        <v>9626</v>
      </c>
      <c r="G137" s="17" t="s">
        <v>78</v>
      </c>
      <c r="H137" s="17" t="s">
        <v>83</v>
      </c>
      <c r="I137" s="17" t="s">
        <v>80</v>
      </c>
      <c r="J137" s="17">
        <v>2</v>
      </c>
      <c r="K137" s="22" t="s">
        <v>81</v>
      </c>
    </row>
    <row r="138" spans="1:11" x14ac:dyDescent="0.2">
      <c r="A138" s="21">
        <f t="shared" si="10"/>
        <v>16</v>
      </c>
      <c r="B138" s="17" t="s">
        <v>169</v>
      </c>
      <c r="C138" s="43">
        <v>690000</v>
      </c>
      <c r="D138" s="43">
        <v>694999</v>
      </c>
      <c r="E138" s="17" t="s">
        <v>157</v>
      </c>
      <c r="F138" s="17">
        <f t="shared" si="11"/>
        <v>5000</v>
      </c>
      <c r="G138" s="17" t="s">
        <v>78</v>
      </c>
      <c r="H138" s="17" t="s">
        <v>83</v>
      </c>
      <c r="I138" s="17" t="s">
        <v>80</v>
      </c>
      <c r="J138" s="17">
        <v>2</v>
      </c>
      <c r="K138" s="22" t="s">
        <v>81</v>
      </c>
    </row>
    <row r="139" spans="1:11" x14ac:dyDescent="0.2">
      <c r="A139" s="21">
        <f t="shared" si="10"/>
        <v>17</v>
      </c>
      <c r="B139" s="17" t="s">
        <v>170</v>
      </c>
      <c r="C139" s="43">
        <v>720000</v>
      </c>
      <c r="D139" s="43">
        <v>728996</v>
      </c>
      <c r="E139" s="17" t="s">
        <v>157</v>
      </c>
      <c r="F139" s="17">
        <f t="shared" si="11"/>
        <v>8997</v>
      </c>
      <c r="G139" s="17" t="s">
        <v>78</v>
      </c>
      <c r="H139" s="17" t="s">
        <v>83</v>
      </c>
      <c r="I139" s="17" t="s">
        <v>80</v>
      </c>
      <c r="J139" s="17">
        <v>2</v>
      </c>
      <c r="K139" s="22" t="s">
        <v>81</v>
      </c>
    </row>
    <row r="140" spans="1:11" x14ac:dyDescent="0.2">
      <c r="A140" s="21">
        <f t="shared" si="10"/>
        <v>18</v>
      </c>
      <c r="B140" s="17" t="s">
        <v>171</v>
      </c>
      <c r="C140" s="43">
        <v>750000</v>
      </c>
      <c r="D140" s="43">
        <v>769999</v>
      </c>
      <c r="E140" s="17" t="s">
        <v>157</v>
      </c>
      <c r="F140" s="17">
        <f>SUM((D140-C140)+1)</f>
        <v>20000</v>
      </c>
      <c r="G140" s="17" t="s">
        <v>78</v>
      </c>
      <c r="H140" s="17" t="s">
        <v>79</v>
      </c>
      <c r="I140" s="17" t="s">
        <v>80</v>
      </c>
      <c r="J140" s="17">
        <v>2</v>
      </c>
      <c r="K140" s="22" t="s">
        <v>81</v>
      </c>
    </row>
    <row r="141" spans="1:11" x14ac:dyDescent="0.2">
      <c r="A141" s="21">
        <f t="shared" si="10"/>
        <v>19</v>
      </c>
      <c r="B141" s="17" t="s">
        <v>172</v>
      </c>
      <c r="C141" s="43">
        <v>810000</v>
      </c>
      <c r="D141" s="43">
        <v>814999</v>
      </c>
      <c r="E141" s="17" t="s">
        <v>157</v>
      </c>
      <c r="F141" s="17">
        <f t="shared" si="9"/>
        <v>5000</v>
      </c>
      <c r="G141" s="17" t="s">
        <v>78</v>
      </c>
      <c r="H141" s="17" t="s">
        <v>88</v>
      </c>
      <c r="I141" s="17" t="s">
        <v>80</v>
      </c>
      <c r="J141" s="17">
        <v>3</v>
      </c>
      <c r="K141" s="22" t="s">
        <v>120</v>
      </c>
    </row>
    <row r="142" spans="1:11" x14ac:dyDescent="0.2">
      <c r="A142" s="21">
        <f t="shared" si="10"/>
        <v>20</v>
      </c>
      <c r="B142" s="17" t="s">
        <v>173</v>
      </c>
      <c r="C142" s="43">
        <v>940000</v>
      </c>
      <c r="D142" s="43">
        <v>949999</v>
      </c>
      <c r="E142" s="17" t="s">
        <v>157</v>
      </c>
      <c r="F142" s="17">
        <f>SUM((D142-C142)+1)</f>
        <v>10000</v>
      </c>
      <c r="G142" s="17" t="s">
        <v>78</v>
      </c>
      <c r="H142" s="17" t="s">
        <v>88</v>
      </c>
      <c r="I142" s="17" t="s">
        <v>80</v>
      </c>
      <c r="J142" s="17">
        <v>3</v>
      </c>
      <c r="K142" s="22" t="s">
        <v>174</v>
      </c>
    </row>
    <row r="143" spans="1:11" x14ac:dyDescent="0.2">
      <c r="A143" s="21">
        <f t="shared" si="10"/>
        <v>21</v>
      </c>
      <c r="B143" s="17" t="s">
        <v>175</v>
      </c>
      <c r="C143" s="43">
        <v>960000</v>
      </c>
      <c r="D143" s="43">
        <v>969999</v>
      </c>
      <c r="E143" s="17" t="s">
        <v>157</v>
      </c>
      <c r="F143" s="17">
        <f>SUM((D143-C143)+1)</f>
        <v>10000</v>
      </c>
      <c r="G143" s="17" t="s">
        <v>78</v>
      </c>
      <c r="H143" s="17" t="s">
        <v>88</v>
      </c>
      <c r="I143" s="17" t="s">
        <v>80</v>
      </c>
      <c r="J143" s="17">
        <v>3</v>
      </c>
      <c r="K143" s="22" t="s">
        <v>174</v>
      </c>
    </row>
    <row r="144" spans="1:11" x14ac:dyDescent="0.2">
      <c r="A144" s="21">
        <f t="shared" si="10"/>
        <v>22</v>
      </c>
      <c r="B144" s="17" t="s">
        <v>176</v>
      </c>
      <c r="C144" s="43">
        <v>980000</v>
      </c>
      <c r="D144" s="43">
        <v>982967</v>
      </c>
      <c r="E144" s="17" t="s">
        <v>162</v>
      </c>
      <c r="F144" s="17">
        <f t="shared" si="9"/>
        <v>2968</v>
      </c>
      <c r="G144" s="17" t="s">
        <v>78</v>
      </c>
      <c r="H144" s="17" t="s">
        <v>88</v>
      </c>
      <c r="I144" s="17" t="s">
        <v>80</v>
      </c>
      <c r="J144" s="17">
        <v>3</v>
      </c>
      <c r="K144" s="22" t="s">
        <v>124</v>
      </c>
    </row>
    <row r="145" spans="1:11" x14ac:dyDescent="0.2">
      <c r="A145" s="21">
        <f t="shared" si="10"/>
        <v>23</v>
      </c>
      <c r="B145" s="17" t="s">
        <v>153</v>
      </c>
      <c r="C145" s="43">
        <v>986000</v>
      </c>
      <c r="D145" s="43">
        <v>987127</v>
      </c>
      <c r="E145" s="17" t="s">
        <v>157</v>
      </c>
      <c r="F145" s="17">
        <f t="shared" si="9"/>
        <v>1128</v>
      </c>
      <c r="G145" s="17" t="s">
        <v>78</v>
      </c>
      <c r="H145" s="17" t="s">
        <v>83</v>
      </c>
      <c r="I145" s="17" t="s">
        <v>80</v>
      </c>
      <c r="J145" s="17">
        <v>2</v>
      </c>
      <c r="K145" s="22" t="s">
        <v>81</v>
      </c>
    </row>
    <row r="146" spans="1:11" x14ac:dyDescent="0.2">
      <c r="A146" s="21">
        <f>SUM(A145+1)</f>
        <v>24</v>
      </c>
      <c r="B146" s="17" t="s">
        <v>177</v>
      </c>
      <c r="C146" s="43">
        <v>988000</v>
      </c>
      <c r="D146" s="43">
        <v>988499</v>
      </c>
      <c r="E146" s="17" t="s">
        <v>134</v>
      </c>
      <c r="F146" s="17">
        <f>SUM((D146-C146)+1)</f>
        <v>500</v>
      </c>
      <c r="G146" s="17" t="s">
        <v>78</v>
      </c>
      <c r="H146" s="17" t="s">
        <v>88</v>
      </c>
      <c r="I146" s="17" t="s">
        <v>80</v>
      </c>
      <c r="J146" s="17">
        <v>3</v>
      </c>
      <c r="K146" s="22" t="s">
        <v>124</v>
      </c>
    </row>
    <row r="147" spans="1:11" x14ac:dyDescent="0.2">
      <c r="A147" s="21">
        <f>SUM(A146+1)</f>
        <v>25</v>
      </c>
      <c r="B147" s="17" t="s">
        <v>178</v>
      </c>
      <c r="C147" s="43">
        <v>989000</v>
      </c>
      <c r="D147" s="43">
        <v>989499</v>
      </c>
      <c r="E147" s="17" t="s">
        <v>134</v>
      </c>
      <c r="F147" s="17">
        <f>SUM((D147-C147)+1)</f>
        <v>500</v>
      </c>
      <c r="G147" s="17" t="s">
        <v>78</v>
      </c>
      <c r="H147" s="17" t="s">
        <v>88</v>
      </c>
      <c r="I147" s="17" t="s">
        <v>80</v>
      </c>
      <c r="J147" s="17">
        <v>3</v>
      </c>
      <c r="K147" s="22" t="s">
        <v>124</v>
      </c>
    </row>
    <row r="148" spans="1:11" ht="13.5" thickBot="1" x14ac:dyDescent="0.25">
      <c r="A148" s="23"/>
      <c r="B148" s="24"/>
      <c r="C148" s="16"/>
      <c r="D148" s="16"/>
      <c r="E148" s="24"/>
      <c r="F148" s="24" t="s">
        <v>16</v>
      </c>
      <c r="G148" s="24"/>
      <c r="H148" s="24"/>
      <c r="I148" s="24"/>
      <c r="J148" s="24"/>
      <c r="K148" s="25"/>
    </row>
    <row r="149" spans="1:11" x14ac:dyDescent="0.2">
      <c r="A149" s="15"/>
      <c r="B149" s="15"/>
      <c r="C149" s="15"/>
      <c r="D149" s="15"/>
      <c r="E149" s="15"/>
      <c r="F149" s="15"/>
      <c r="G149" s="15"/>
      <c r="H149" s="15"/>
      <c r="I149" s="15"/>
      <c r="J149" s="15"/>
      <c r="K149" s="15"/>
    </row>
    <row r="150" spans="1:11" x14ac:dyDescent="0.2">
      <c r="A150" s="15"/>
      <c r="B150" s="52" t="s">
        <v>114</v>
      </c>
      <c r="C150" s="52"/>
      <c r="D150" s="52"/>
      <c r="E150" s="52"/>
      <c r="F150" s="52">
        <f>SUM(F123:F147)</f>
        <v>170543</v>
      </c>
      <c r="G150" s="15"/>
      <c r="H150" s="15"/>
      <c r="I150" s="15"/>
      <c r="J150" s="15"/>
      <c r="K150" s="15"/>
    </row>
    <row r="151" spans="1:11" x14ac:dyDescent="0.2">
      <c r="A151" s="15"/>
      <c r="B151" s="15"/>
      <c r="C151" s="15"/>
      <c r="D151" s="15"/>
      <c r="E151" s="15"/>
      <c r="F151" s="15"/>
      <c r="G151" s="15"/>
      <c r="H151" s="15"/>
      <c r="I151" s="15"/>
      <c r="J151" s="15"/>
      <c r="K151" s="15"/>
    </row>
    <row r="152" spans="1:11" ht="13.5" thickBot="1" x14ac:dyDescent="0.25">
      <c r="A152" s="15"/>
      <c r="B152" s="55" t="s">
        <v>179</v>
      </c>
      <c r="C152" s="56"/>
      <c r="D152" s="16"/>
      <c r="E152" s="15"/>
      <c r="F152" s="16"/>
      <c r="G152" s="15"/>
      <c r="H152" s="15"/>
      <c r="I152" s="15"/>
      <c r="J152" s="15"/>
      <c r="K152" s="15"/>
    </row>
    <row r="153" spans="1:11" x14ac:dyDescent="0.2">
      <c r="A153" s="18">
        <f>SUM(A152+1)</f>
        <v>1</v>
      </c>
      <c r="B153" s="19" t="s">
        <v>180</v>
      </c>
      <c r="C153" s="43">
        <v>309000</v>
      </c>
      <c r="D153" s="43">
        <v>309399</v>
      </c>
      <c r="E153" s="19" t="s">
        <v>181</v>
      </c>
      <c r="F153" s="17">
        <f>SUM(D153-C153)+1</f>
        <v>400</v>
      </c>
      <c r="G153" s="19" t="s">
        <v>78</v>
      </c>
      <c r="H153" s="19" t="s">
        <v>79</v>
      </c>
      <c r="I153" s="19" t="s">
        <v>80</v>
      </c>
      <c r="J153" s="19">
        <v>2</v>
      </c>
      <c r="K153" s="20" t="s">
        <v>81</v>
      </c>
    </row>
    <row r="154" spans="1:11" x14ac:dyDescent="0.2">
      <c r="A154" s="21">
        <f>SUM(A153+1)</f>
        <v>2</v>
      </c>
      <c r="B154" s="17" t="s">
        <v>182</v>
      </c>
      <c r="C154" s="43">
        <v>705000</v>
      </c>
      <c r="D154" s="43">
        <v>705399</v>
      </c>
      <c r="E154" s="17" t="s">
        <v>181</v>
      </c>
      <c r="F154" s="17">
        <f t="shared" ref="F154:F167" si="12">SUM(D154-C154)+1</f>
        <v>400</v>
      </c>
      <c r="G154" s="17" t="s">
        <v>78</v>
      </c>
      <c r="H154" s="17" t="s">
        <v>88</v>
      </c>
      <c r="I154" s="17" t="s">
        <v>80</v>
      </c>
      <c r="J154" s="17">
        <v>3</v>
      </c>
      <c r="K154" s="22" t="s">
        <v>120</v>
      </c>
    </row>
    <row r="155" spans="1:11" x14ac:dyDescent="0.2">
      <c r="A155" s="21">
        <f t="shared" ref="A155:A167" si="13">SUM(A154+1)</f>
        <v>3</v>
      </c>
      <c r="B155" s="17" t="s">
        <v>183</v>
      </c>
      <c r="C155" s="43">
        <v>733000</v>
      </c>
      <c r="D155" s="43">
        <v>733699</v>
      </c>
      <c r="E155" s="17" t="s">
        <v>181</v>
      </c>
      <c r="F155" s="17">
        <f t="shared" si="12"/>
        <v>700</v>
      </c>
      <c r="G155" s="17" t="s">
        <v>78</v>
      </c>
      <c r="H155" s="17" t="s">
        <v>97</v>
      </c>
      <c r="I155" s="17" t="s">
        <v>80</v>
      </c>
      <c r="J155" s="17">
        <v>6</v>
      </c>
      <c r="K155" s="22" t="s">
        <v>184</v>
      </c>
    </row>
    <row r="156" spans="1:11" x14ac:dyDescent="0.2">
      <c r="A156" s="21">
        <f t="shared" si="13"/>
        <v>4</v>
      </c>
      <c r="B156" s="17" t="s">
        <v>185</v>
      </c>
      <c r="C156" s="43">
        <v>744000</v>
      </c>
      <c r="D156" s="43">
        <v>744399</v>
      </c>
      <c r="E156" s="17" t="s">
        <v>181</v>
      </c>
      <c r="F156" s="17">
        <f t="shared" si="12"/>
        <v>400</v>
      </c>
      <c r="G156" s="17" t="s">
        <v>78</v>
      </c>
      <c r="H156" s="17" t="s">
        <v>97</v>
      </c>
      <c r="I156" s="17" t="s">
        <v>80</v>
      </c>
      <c r="J156" s="17">
        <v>6</v>
      </c>
      <c r="K156" s="22" t="s">
        <v>184</v>
      </c>
    </row>
    <row r="157" spans="1:11" x14ac:dyDescent="0.2">
      <c r="A157" s="21">
        <f t="shared" si="13"/>
        <v>5</v>
      </c>
      <c r="B157" s="17" t="s">
        <v>186</v>
      </c>
      <c r="C157" s="43">
        <v>747000</v>
      </c>
      <c r="D157" s="43">
        <v>747399</v>
      </c>
      <c r="E157" s="17" t="s">
        <v>181</v>
      </c>
      <c r="F157" s="17">
        <f t="shared" si="12"/>
        <v>400</v>
      </c>
      <c r="G157" s="17" t="s">
        <v>78</v>
      </c>
      <c r="H157" s="17" t="s">
        <v>79</v>
      </c>
      <c r="I157" s="17" t="s">
        <v>80</v>
      </c>
      <c r="J157" s="17">
        <v>6</v>
      </c>
      <c r="K157" s="22" t="s">
        <v>184</v>
      </c>
    </row>
    <row r="158" spans="1:11" x14ac:dyDescent="0.2">
      <c r="A158" s="21">
        <f t="shared" si="13"/>
        <v>6</v>
      </c>
      <c r="B158" s="17" t="s">
        <v>187</v>
      </c>
      <c r="C158" s="43">
        <v>749000</v>
      </c>
      <c r="D158" s="43">
        <v>749399</v>
      </c>
      <c r="E158" s="17" t="s">
        <v>181</v>
      </c>
      <c r="F158" s="17">
        <f t="shared" si="12"/>
        <v>400</v>
      </c>
      <c r="G158" s="17" t="s">
        <v>78</v>
      </c>
      <c r="H158" s="17" t="s">
        <v>97</v>
      </c>
      <c r="I158" s="17" t="s">
        <v>80</v>
      </c>
      <c r="J158" s="17">
        <v>6</v>
      </c>
      <c r="K158" s="22" t="s">
        <v>184</v>
      </c>
    </row>
    <row r="159" spans="1:11" x14ac:dyDescent="0.2">
      <c r="A159" s="21">
        <f t="shared" si="13"/>
        <v>7</v>
      </c>
      <c r="B159" s="17" t="s">
        <v>188</v>
      </c>
      <c r="C159" s="43">
        <v>772000</v>
      </c>
      <c r="D159" s="43">
        <v>772599</v>
      </c>
      <c r="E159" s="17" t="s">
        <v>181</v>
      </c>
      <c r="F159" s="17">
        <f t="shared" si="12"/>
        <v>600</v>
      </c>
      <c r="G159" s="17" t="s">
        <v>78</v>
      </c>
      <c r="H159" s="17" t="s">
        <v>88</v>
      </c>
      <c r="I159" s="17" t="s">
        <v>80</v>
      </c>
      <c r="J159" s="17">
        <v>3</v>
      </c>
      <c r="K159" s="22" t="s">
        <v>89</v>
      </c>
    </row>
    <row r="160" spans="1:11" x14ac:dyDescent="0.2">
      <c r="A160" s="21">
        <f t="shared" si="13"/>
        <v>8</v>
      </c>
      <c r="B160" s="17" t="s">
        <v>189</v>
      </c>
      <c r="C160" s="43">
        <v>789000</v>
      </c>
      <c r="D160" s="43">
        <v>789599</v>
      </c>
      <c r="E160" s="17" t="s">
        <v>181</v>
      </c>
      <c r="F160" s="17">
        <f t="shared" si="12"/>
        <v>600</v>
      </c>
      <c r="G160" s="17" t="s">
        <v>78</v>
      </c>
      <c r="H160" s="17" t="s">
        <v>97</v>
      </c>
      <c r="I160" s="17" t="s">
        <v>80</v>
      </c>
      <c r="J160" s="17">
        <v>6</v>
      </c>
      <c r="K160" s="22" t="s">
        <v>184</v>
      </c>
    </row>
    <row r="161" spans="1:11" x14ac:dyDescent="0.2">
      <c r="A161" s="21">
        <f t="shared" si="13"/>
        <v>9</v>
      </c>
      <c r="B161" s="17" t="s">
        <v>190</v>
      </c>
      <c r="C161" s="43">
        <v>899000</v>
      </c>
      <c r="D161" s="43">
        <v>899699</v>
      </c>
      <c r="E161" s="17" t="s">
        <v>181</v>
      </c>
      <c r="F161" s="17">
        <f t="shared" si="12"/>
        <v>700</v>
      </c>
      <c r="G161" s="17" t="s">
        <v>78</v>
      </c>
      <c r="H161" s="17" t="s">
        <v>79</v>
      </c>
      <c r="I161" s="17" t="s">
        <v>80</v>
      </c>
      <c r="J161" s="17">
        <v>6</v>
      </c>
      <c r="K161" s="22" t="s">
        <v>140</v>
      </c>
    </row>
    <row r="162" spans="1:11" x14ac:dyDescent="0.2">
      <c r="A162" s="21">
        <f t="shared" si="13"/>
        <v>10</v>
      </c>
      <c r="B162" s="17" t="s">
        <v>191</v>
      </c>
      <c r="C162" s="43">
        <v>912000</v>
      </c>
      <c r="D162" s="43">
        <v>912399</v>
      </c>
      <c r="E162" s="17" t="s">
        <v>181</v>
      </c>
      <c r="F162" s="17">
        <f t="shared" si="12"/>
        <v>400</v>
      </c>
      <c r="G162" s="17" t="s">
        <v>78</v>
      </c>
      <c r="H162" s="17" t="s">
        <v>88</v>
      </c>
      <c r="I162" s="17" t="s">
        <v>80</v>
      </c>
      <c r="J162" s="17">
        <v>3</v>
      </c>
      <c r="K162" s="22" t="s">
        <v>174</v>
      </c>
    </row>
    <row r="163" spans="1:11" x14ac:dyDescent="0.2">
      <c r="A163" s="21">
        <v>1</v>
      </c>
      <c r="B163" s="17" t="s">
        <v>192</v>
      </c>
      <c r="C163" s="43">
        <v>930000</v>
      </c>
      <c r="D163" s="43">
        <v>930999</v>
      </c>
      <c r="E163" s="17" t="s">
        <v>181</v>
      </c>
      <c r="F163" s="17">
        <f>SUM(D163-C163)+1</f>
        <v>1000</v>
      </c>
      <c r="G163" s="17" t="s">
        <v>78</v>
      </c>
      <c r="H163" s="17" t="s">
        <v>88</v>
      </c>
      <c r="I163" s="17" t="s">
        <v>80</v>
      </c>
      <c r="J163" s="17">
        <v>3</v>
      </c>
      <c r="K163" s="22" t="s">
        <v>174</v>
      </c>
    </row>
    <row r="164" spans="1:11" x14ac:dyDescent="0.2">
      <c r="A164" s="21">
        <f t="shared" si="13"/>
        <v>2</v>
      </c>
      <c r="B164" s="17" t="s">
        <v>193</v>
      </c>
      <c r="C164" s="43">
        <v>941000</v>
      </c>
      <c r="D164" s="43">
        <v>941399</v>
      </c>
      <c r="E164" s="17" t="s">
        <v>181</v>
      </c>
      <c r="F164" s="17">
        <f t="shared" si="12"/>
        <v>400</v>
      </c>
      <c r="G164" s="17" t="s">
        <v>78</v>
      </c>
      <c r="H164" s="17" t="s">
        <v>97</v>
      </c>
      <c r="I164" s="17" t="s">
        <v>80</v>
      </c>
      <c r="J164" s="17">
        <v>6</v>
      </c>
      <c r="K164" s="22" t="s">
        <v>98</v>
      </c>
    </row>
    <row r="165" spans="1:11" x14ac:dyDescent="0.2">
      <c r="A165" s="21">
        <f t="shared" si="13"/>
        <v>3</v>
      </c>
      <c r="B165" s="17" t="s">
        <v>194</v>
      </c>
      <c r="C165" s="43">
        <v>946000</v>
      </c>
      <c r="D165" s="43">
        <v>946399</v>
      </c>
      <c r="E165" s="17" t="s">
        <v>181</v>
      </c>
      <c r="F165" s="17">
        <f t="shared" si="12"/>
        <v>400</v>
      </c>
      <c r="G165" s="17" t="s">
        <v>78</v>
      </c>
      <c r="H165" s="17" t="s">
        <v>97</v>
      </c>
      <c r="I165" s="17" t="s">
        <v>80</v>
      </c>
      <c r="J165" s="17">
        <v>6</v>
      </c>
      <c r="K165" s="22" t="s">
        <v>98</v>
      </c>
    </row>
    <row r="166" spans="1:11" x14ac:dyDescent="0.2">
      <c r="A166" s="21">
        <f t="shared" si="13"/>
        <v>4</v>
      </c>
      <c r="B166" s="17" t="s">
        <v>195</v>
      </c>
      <c r="C166" s="43">
        <v>974000</v>
      </c>
      <c r="D166" s="43">
        <v>974599</v>
      </c>
      <c r="E166" s="17" t="s">
        <v>181</v>
      </c>
      <c r="F166" s="17">
        <f t="shared" si="12"/>
        <v>600</v>
      </c>
      <c r="G166" s="17" t="s">
        <v>78</v>
      </c>
      <c r="H166" s="17" t="s">
        <v>88</v>
      </c>
      <c r="I166" s="17" t="s">
        <v>80</v>
      </c>
      <c r="J166" s="17">
        <v>3</v>
      </c>
      <c r="K166" s="22" t="s">
        <v>124</v>
      </c>
    </row>
    <row r="167" spans="1:11" ht="13.5" thickBot="1" x14ac:dyDescent="0.25">
      <c r="A167" s="23">
        <f t="shared" si="13"/>
        <v>5</v>
      </c>
      <c r="B167" s="24" t="s">
        <v>196</v>
      </c>
      <c r="C167" s="45">
        <v>974000</v>
      </c>
      <c r="D167" s="45">
        <v>974399</v>
      </c>
      <c r="E167" s="24" t="s">
        <v>181</v>
      </c>
      <c r="F167" s="24">
        <f t="shared" si="12"/>
        <v>400</v>
      </c>
      <c r="G167" s="24" t="s">
        <v>78</v>
      </c>
      <c r="H167" s="24" t="s">
        <v>97</v>
      </c>
      <c r="I167" s="24" t="s">
        <v>80</v>
      </c>
      <c r="J167" s="24">
        <v>6</v>
      </c>
      <c r="K167" s="25" t="s">
        <v>110</v>
      </c>
    </row>
    <row r="168" spans="1:11" x14ac:dyDescent="0.2">
      <c r="A168" s="15"/>
      <c r="B168" s="15"/>
      <c r="C168" s="15"/>
      <c r="D168" s="15"/>
      <c r="E168" s="15"/>
      <c r="F168" s="15"/>
      <c r="G168" s="15"/>
      <c r="H168" s="15"/>
      <c r="I168" s="15"/>
      <c r="J168" s="15"/>
      <c r="K168" s="15"/>
    </row>
    <row r="169" spans="1:11" x14ac:dyDescent="0.2">
      <c r="A169" s="15"/>
      <c r="B169" s="52" t="s">
        <v>114</v>
      </c>
      <c r="C169" s="52"/>
      <c r="D169" s="52"/>
      <c r="E169" s="52"/>
      <c r="F169" s="52">
        <f>SUM(F159+F164+F166)</f>
        <v>1600</v>
      </c>
      <c r="G169" s="15"/>
      <c r="H169" s="15"/>
      <c r="I169" s="15"/>
      <c r="J169" s="15"/>
      <c r="K169" s="15"/>
    </row>
    <row r="170" spans="1:11" x14ac:dyDescent="0.2">
      <c r="A170" s="15"/>
      <c r="B170" s="15"/>
      <c r="C170" s="15"/>
      <c r="D170" s="15"/>
      <c r="E170" s="15"/>
      <c r="F170" s="15"/>
      <c r="G170" s="15"/>
      <c r="H170" s="15"/>
      <c r="I170" s="15"/>
      <c r="J170" s="15"/>
      <c r="K170" s="15"/>
    </row>
    <row r="171" spans="1:11" ht="13.5" thickBot="1" x14ac:dyDescent="0.25">
      <c r="A171" s="15"/>
      <c r="B171" s="55" t="s">
        <v>197</v>
      </c>
      <c r="C171" s="56"/>
      <c r="D171" s="16"/>
      <c r="E171" s="15"/>
      <c r="F171" s="15"/>
      <c r="G171" s="15"/>
      <c r="H171" s="15"/>
      <c r="I171" s="15"/>
      <c r="J171" s="15"/>
      <c r="K171" s="15"/>
    </row>
    <row r="172" spans="1:11" ht="13.5" thickBot="1" x14ac:dyDescent="0.25">
      <c r="A172" s="46">
        <v>1</v>
      </c>
      <c r="B172" s="47" t="s">
        <v>198</v>
      </c>
      <c r="C172" s="16">
        <v>300100</v>
      </c>
      <c r="D172" s="16">
        <v>300399</v>
      </c>
      <c r="E172" s="47" t="s">
        <v>199</v>
      </c>
      <c r="F172" s="47">
        <f>SUM((D172-C172)+1)</f>
        <v>300</v>
      </c>
      <c r="G172" s="47" t="s">
        <v>78</v>
      </c>
      <c r="H172" s="47" t="s">
        <v>79</v>
      </c>
      <c r="I172" s="47" t="s">
        <v>80</v>
      </c>
      <c r="J172" s="47">
        <v>2</v>
      </c>
      <c r="K172" s="48" t="s">
        <v>81</v>
      </c>
    </row>
    <row r="173" spans="1:11" x14ac:dyDescent="0.2">
      <c r="A173" s="15"/>
      <c r="B173" s="15"/>
      <c r="C173" s="15"/>
      <c r="D173" s="15"/>
      <c r="E173" s="15"/>
      <c r="F173" s="15"/>
      <c r="G173" s="15"/>
      <c r="H173" s="15"/>
      <c r="I173" s="15"/>
      <c r="J173" s="15"/>
      <c r="K173" s="15"/>
    </row>
    <row r="174" spans="1:11" x14ac:dyDescent="0.2">
      <c r="A174" s="15"/>
      <c r="B174" s="53" t="s">
        <v>114</v>
      </c>
      <c r="C174" s="53"/>
      <c r="D174" s="53"/>
      <c r="E174" s="53"/>
      <c r="F174" s="54">
        <f>SUM(F172)</f>
        <v>300</v>
      </c>
      <c r="G174" s="15"/>
      <c r="H174" s="15"/>
      <c r="I174" s="15"/>
      <c r="J174" s="15"/>
      <c r="K174" s="15"/>
    </row>
    <row r="176" spans="1:11" ht="13.5" thickBot="1" x14ac:dyDescent="0.25">
      <c r="B176" s="51" t="s">
        <v>200</v>
      </c>
      <c r="C176" s="57"/>
      <c r="D176" s="57"/>
    </row>
    <row r="177" spans="1:11" x14ac:dyDescent="0.2">
      <c r="A177" s="18">
        <f>SUM(A176+1)</f>
        <v>1</v>
      </c>
      <c r="B177" s="19" t="s">
        <v>201</v>
      </c>
      <c r="C177" s="43">
        <v>210000</v>
      </c>
      <c r="D177" s="43">
        <v>219999</v>
      </c>
      <c r="E177" s="19" t="s">
        <v>202</v>
      </c>
      <c r="F177" s="19">
        <f t="shared" ref="F177:F187" si="14">SUM((D177-C177)+1)</f>
        <v>10000</v>
      </c>
      <c r="G177" s="19" t="s">
        <v>203</v>
      </c>
      <c r="H177" s="19" t="s">
        <v>204</v>
      </c>
      <c r="I177" s="19" t="s">
        <v>118</v>
      </c>
      <c r="J177" s="19">
        <v>2</v>
      </c>
      <c r="K177" s="20" t="s">
        <v>81</v>
      </c>
    </row>
    <row r="178" spans="1:11" x14ac:dyDescent="0.2">
      <c r="A178" s="21">
        <f>SUM(A177+1)</f>
        <v>2</v>
      </c>
      <c r="B178" s="17" t="s">
        <v>205</v>
      </c>
      <c r="C178" s="43">
        <v>320000</v>
      </c>
      <c r="D178" s="43">
        <v>324999</v>
      </c>
      <c r="E178" s="17" t="s">
        <v>206</v>
      </c>
      <c r="F178" s="17">
        <f>SUM((D178-C178)+1)</f>
        <v>5000</v>
      </c>
      <c r="G178" s="17" t="s">
        <v>203</v>
      </c>
      <c r="H178" s="17" t="s">
        <v>207</v>
      </c>
      <c r="I178" s="17">
        <v>322</v>
      </c>
      <c r="J178" s="17">
        <v>2</v>
      </c>
      <c r="K178" s="22" t="s">
        <v>81</v>
      </c>
    </row>
    <row r="179" spans="1:11" x14ac:dyDescent="0.2">
      <c r="A179" s="21">
        <f t="shared" ref="A179:A187" si="15">SUM(A178+1)</f>
        <v>3</v>
      </c>
      <c r="B179" s="17" t="s">
        <v>208</v>
      </c>
      <c r="C179" s="43">
        <v>450000</v>
      </c>
      <c r="D179" s="43">
        <v>459999</v>
      </c>
      <c r="E179" s="17" t="s">
        <v>206</v>
      </c>
      <c r="F179" s="17">
        <f t="shared" si="14"/>
        <v>10000</v>
      </c>
      <c r="G179" s="17" t="s">
        <v>203</v>
      </c>
      <c r="H179" s="17" t="s">
        <v>204</v>
      </c>
      <c r="I179" s="17">
        <v>459</v>
      </c>
      <c r="J179" s="17">
        <v>2</v>
      </c>
      <c r="K179" s="22" t="s">
        <v>81</v>
      </c>
    </row>
    <row r="180" spans="1:11" x14ac:dyDescent="0.2">
      <c r="A180" s="21">
        <f t="shared" si="15"/>
        <v>4</v>
      </c>
      <c r="B180" s="17" t="s">
        <v>209</v>
      </c>
      <c r="C180" s="43">
        <v>510000</v>
      </c>
      <c r="D180" s="43">
        <v>519999</v>
      </c>
      <c r="E180" s="17" t="s">
        <v>206</v>
      </c>
      <c r="F180" s="17">
        <f t="shared" si="14"/>
        <v>10000</v>
      </c>
      <c r="G180" s="17" t="s">
        <v>203</v>
      </c>
      <c r="H180" s="17" t="s">
        <v>204</v>
      </c>
      <c r="I180" s="17" t="s">
        <v>118</v>
      </c>
      <c r="J180" s="17">
        <v>2</v>
      </c>
      <c r="K180" s="22" t="s">
        <v>81</v>
      </c>
    </row>
    <row r="181" spans="1:11" x14ac:dyDescent="0.2">
      <c r="A181" s="21">
        <f>SUM(A180+1)</f>
        <v>5</v>
      </c>
      <c r="B181" s="17" t="s">
        <v>210</v>
      </c>
      <c r="C181" s="43">
        <v>530000</v>
      </c>
      <c r="D181" s="43">
        <v>539999</v>
      </c>
      <c r="E181" s="17" t="s">
        <v>206</v>
      </c>
      <c r="F181" s="17">
        <f>SUM((D181-C181)+1)</f>
        <v>10000</v>
      </c>
      <c r="G181" s="17" t="s">
        <v>203</v>
      </c>
      <c r="H181" s="17" t="s">
        <v>204</v>
      </c>
      <c r="I181" s="17">
        <v>539</v>
      </c>
      <c r="J181" s="17">
        <v>2</v>
      </c>
      <c r="K181" s="22" t="s">
        <v>81</v>
      </c>
    </row>
    <row r="182" spans="1:11" x14ac:dyDescent="0.2">
      <c r="A182" s="21">
        <f t="shared" si="15"/>
        <v>6</v>
      </c>
      <c r="B182" s="17" t="s">
        <v>211</v>
      </c>
      <c r="C182" s="43">
        <v>540000</v>
      </c>
      <c r="D182" s="43">
        <v>549999</v>
      </c>
      <c r="E182" s="17" t="s">
        <v>206</v>
      </c>
      <c r="F182" s="17">
        <f t="shared" si="14"/>
        <v>10000</v>
      </c>
      <c r="G182" s="17" t="s">
        <v>203</v>
      </c>
      <c r="H182" s="17" t="s">
        <v>204</v>
      </c>
      <c r="I182" s="17" t="s">
        <v>118</v>
      </c>
      <c r="J182" s="17">
        <v>2</v>
      </c>
      <c r="K182" s="22" t="s">
        <v>81</v>
      </c>
    </row>
    <row r="183" spans="1:11" x14ac:dyDescent="0.2">
      <c r="A183" s="21">
        <f t="shared" si="15"/>
        <v>7</v>
      </c>
      <c r="B183" s="17" t="s">
        <v>212</v>
      </c>
      <c r="C183" s="43">
        <v>610000</v>
      </c>
      <c r="D183" s="43">
        <v>614999</v>
      </c>
      <c r="E183" s="17" t="s">
        <v>206</v>
      </c>
      <c r="F183" s="17">
        <f>SUM((D183-C183)+1)</f>
        <v>5000</v>
      </c>
      <c r="G183" s="17" t="s">
        <v>203</v>
      </c>
      <c r="H183" s="17" t="s">
        <v>204</v>
      </c>
      <c r="I183" s="17">
        <v>614</v>
      </c>
      <c r="J183" s="17">
        <v>2</v>
      </c>
      <c r="K183" s="22" t="s">
        <v>81</v>
      </c>
    </row>
    <row r="184" spans="1:11" x14ac:dyDescent="0.2">
      <c r="A184" s="21">
        <f t="shared" si="15"/>
        <v>8</v>
      </c>
      <c r="B184" s="17" t="s">
        <v>213</v>
      </c>
      <c r="C184" s="43">
        <v>710000</v>
      </c>
      <c r="D184" s="43">
        <v>714999</v>
      </c>
      <c r="E184" s="17" t="s">
        <v>206</v>
      </c>
      <c r="F184" s="17">
        <f t="shared" si="14"/>
        <v>5000</v>
      </c>
      <c r="G184" s="17" t="s">
        <v>203</v>
      </c>
      <c r="H184" s="17" t="s">
        <v>204</v>
      </c>
      <c r="I184" s="17">
        <v>714</v>
      </c>
      <c r="J184" s="17">
        <v>6</v>
      </c>
      <c r="K184" s="22" t="s">
        <v>184</v>
      </c>
    </row>
    <row r="185" spans="1:11" x14ac:dyDescent="0.2">
      <c r="A185" s="21">
        <f t="shared" si="15"/>
        <v>9</v>
      </c>
      <c r="B185" s="17" t="s">
        <v>214</v>
      </c>
      <c r="C185" s="43">
        <v>800000</v>
      </c>
      <c r="D185" s="43">
        <v>804999</v>
      </c>
      <c r="E185" s="17" t="s">
        <v>206</v>
      </c>
      <c r="F185" s="17">
        <f t="shared" si="14"/>
        <v>5000</v>
      </c>
      <c r="G185" s="17" t="s">
        <v>203</v>
      </c>
      <c r="H185" s="17" t="s">
        <v>88</v>
      </c>
      <c r="I185" s="17">
        <v>802</v>
      </c>
      <c r="J185" s="17">
        <v>3</v>
      </c>
      <c r="K185" s="22" t="s">
        <v>120</v>
      </c>
    </row>
    <row r="186" spans="1:11" x14ac:dyDescent="0.2">
      <c r="A186" s="21">
        <v>1</v>
      </c>
      <c r="B186" s="17" t="s">
        <v>215</v>
      </c>
      <c r="C186" s="43">
        <v>820000</v>
      </c>
      <c r="D186" s="43">
        <v>829999</v>
      </c>
      <c r="E186" s="17" t="s">
        <v>206</v>
      </c>
      <c r="F186" s="17">
        <f>SUM((D186-C186)+1)</f>
        <v>10000</v>
      </c>
      <c r="G186" s="17" t="s">
        <v>203</v>
      </c>
      <c r="H186" s="17" t="s">
        <v>88</v>
      </c>
      <c r="I186" s="17">
        <v>829</v>
      </c>
      <c r="J186" s="17">
        <v>3</v>
      </c>
      <c r="K186" s="22" t="s">
        <v>89</v>
      </c>
    </row>
    <row r="187" spans="1:11" x14ac:dyDescent="0.2">
      <c r="A187" s="21">
        <f t="shared" si="15"/>
        <v>2</v>
      </c>
      <c r="B187" s="17" t="s">
        <v>216</v>
      </c>
      <c r="C187" s="43">
        <v>950000</v>
      </c>
      <c r="D187" s="43">
        <v>954999</v>
      </c>
      <c r="E187" s="17" t="s">
        <v>206</v>
      </c>
      <c r="F187" s="17">
        <f t="shared" si="14"/>
        <v>5000</v>
      </c>
      <c r="G187" s="17" t="s">
        <v>203</v>
      </c>
      <c r="H187" s="17" t="s">
        <v>97</v>
      </c>
      <c r="I187" s="17">
        <v>954</v>
      </c>
      <c r="J187" s="17">
        <v>6</v>
      </c>
      <c r="K187" s="22" t="s">
        <v>98</v>
      </c>
    </row>
    <row r="188" spans="1:11" ht="13.5" thickBot="1" x14ac:dyDescent="0.25">
      <c r="A188" s="23"/>
      <c r="B188" s="24"/>
      <c r="C188" s="45"/>
      <c r="D188" s="45"/>
      <c r="E188" s="24"/>
      <c r="F188" s="24" t="s">
        <v>16</v>
      </c>
      <c r="G188" s="24"/>
      <c r="H188" s="24"/>
      <c r="I188" s="24"/>
      <c r="J188" s="24"/>
      <c r="K188" s="25"/>
    </row>
    <row r="190" spans="1:11" x14ac:dyDescent="0.2">
      <c r="B190" s="52" t="s">
        <v>114</v>
      </c>
      <c r="C190" s="52"/>
      <c r="D190" s="52"/>
      <c r="E190" s="52"/>
      <c r="F190" s="52">
        <f>SUM(F177:F187)</f>
        <v>85000</v>
      </c>
    </row>
    <row r="192" spans="1:11" ht="13.5" thickBot="1" x14ac:dyDescent="0.25">
      <c r="B192" s="51" t="s">
        <v>217</v>
      </c>
      <c r="C192" s="57"/>
      <c r="D192" s="57"/>
    </row>
    <row r="193" spans="1:11" x14ac:dyDescent="0.2">
      <c r="A193" s="49">
        <f t="shared" ref="A193:A224" si="16">SUM(A192+1)</f>
        <v>1</v>
      </c>
      <c r="B193" s="19" t="s">
        <v>218</v>
      </c>
      <c r="C193" s="43">
        <v>280100</v>
      </c>
      <c r="D193" s="43">
        <v>280399</v>
      </c>
      <c r="E193" s="19" t="s">
        <v>219</v>
      </c>
      <c r="F193" s="19">
        <f t="shared" ref="F193:F224" si="17">SUM((D193-C193)+1)</f>
        <v>300</v>
      </c>
      <c r="G193" s="19" t="s">
        <v>78</v>
      </c>
      <c r="H193" s="19" t="s">
        <v>97</v>
      </c>
      <c r="I193" s="19" t="s">
        <v>118</v>
      </c>
      <c r="J193" s="19">
        <v>6</v>
      </c>
      <c r="K193" s="20" t="s">
        <v>110</v>
      </c>
    </row>
    <row r="194" spans="1:11" x14ac:dyDescent="0.2">
      <c r="A194" s="50">
        <f t="shared" si="16"/>
        <v>2</v>
      </c>
      <c r="B194" s="17" t="s">
        <v>123</v>
      </c>
      <c r="C194" s="43">
        <v>287100</v>
      </c>
      <c r="D194" s="43">
        <v>287399</v>
      </c>
      <c r="E194" s="17" t="s">
        <v>219</v>
      </c>
      <c r="F194" s="17">
        <f t="shared" si="17"/>
        <v>300</v>
      </c>
      <c r="G194" s="17" t="s">
        <v>78</v>
      </c>
      <c r="H194" s="17" t="s">
        <v>97</v>
      </c>
      <c r="I194" s="17" t="s">
        <v>118</v>
      </c>
      <c r="J194" s="17">
        <v>6</v>
      </c>
      <c r="K194" s="22" t="s">
        <v>110</v>
      </c>
    </row>
    <row r="195" spans="1:11" x14ac:dyDescent="0.2">
      <c r="A195" s="50">
        <f t="shared" si="16"/>
        <v>3</v>
      </c>
      <c r="B195" s="17" t="s">
        <v>220</v>
      </c>
      <c r="C195" s="43">
        <v>290000</v>
      </c>
      <c r="D195" s="43">
        <v>291999</v>
      </c>
      <c r="E195" s="17" t="s">
        <v>221</v>
      </c>
      <c r="F195" s="17">
        <f t="shared" si="17"/>
        <v>2000</v>
      </c>
      <c r="G195" s="17" t="s">
        <v>78</v>
      </c>
      <c r="H195" s="17" t="s">
        <v>97</v>
      </c>
      <c r="I195" s="17" t="s">
        <v>80</v>
      </c>
      <c r="J195" s="17">
        <v>6</v>
      </c>
      <c r="K195" s="22" t="s">
        <v>110</v>
      </c>
    </row>
    <row r="196" spans="1:11" x14ac:dyDescent="0.2">
      <c r="A196" s="50">
        <f t="shared" si="16"/>
        <v>4</v>
      </c>
      <c r="B196" s="17" t="s">
        <v>222</v>
      </c>
      <c r="C196" s="43">
        <v>302100</v>
      </c>
      <c r="D196" s="43">
        <v>302249</v>
      </c>
      <c r="E196" s="17" t="s">
        <v>219</v>
      </c>
      <c r="F196" s="17">
        <f t="shared" si="17"/>
        <v>150</v>
      </c>
      <c r="G196" s="17" t="s">
        <v>78</v>
      </c>
      <c r="H196" s="17" t="s">
        <v>204</v>
      </c>
      <c r="I196" s="17" t="s">
        <v>118</v>
      </c>
      <c r="J196" s="17">
        <v>2</v>
      </c>
      <c r="K196" s="22" t="s">
        <v>81</v>
      </c>
    </row>
    <row r="197" spans="1:11" x14ac:dyDescent="0.2">
      <c r="A197" s="50">
        <f t="shared" si="16"/>
        <v>5</v>
      </c>
      <c r="B197" s="17" t="s">
        <v>223</v>
      </c>
      <c r="C197" s="43">
        <v>304100</v>
      </c>
      <c r="D197" s="43">
        <v>304299</v>
      </c>
      <c r="E197" s="17" t="s">
        <v>219</v>
      </c>
      <c r="F197" s="17">
        <f t="shared" si="17"/>
        <v>200</v>
      </c>
      <c r="G197" s="17" t="s">
        <v>78</v>
      </c>
      <c r="H197" s="17" t="s">
        <v>204</v>
      </c>
      <c r="I197" s="17" t="s">
        <v>118</v>
      </c>
      <c r="J197" s="17">
        <v>2</v>
      </c>
      <c r="K197" s="22" t="s">
        <v>81</v>
      </c>
    </row>
    <row r="198" spans="1:11" x14ac:dyDescent="0.2">
      <c r="A198" s="50">
        <f t="shared" si="16"/>
        <v>6</v>
      </c>
      <c r="B198" s="17" t="s">
        <v>224</v>
      </c>
      <c r="C198" s="43">
        <v>312100</v>
      </c>
      <c r="D198" s="43">
        <v>312249</v>
      </c>
      <c r="E198" s="17" t="s">
        <v>219</v>
      </c>
      <c r="F198" s="17">
        <f t="shared" si="17"/>
        <v>150</v>
      </c>
      <c r="G198" s="17" t="s">
        <v>78</v>
      </c>
      <c r="H198" s="17" t="s">
        <v>88</v>
      </c>
      <c r="I198" s="17" t="s">
        <v>118</v>
      </c>
      <c r="J198" s="17">
        <v>3</v>
      </c>
      <c r="K198" s="22" t="s">
        <v>225</v>
      </c>
    </row>
    <row r="199" spans="1:11" x14ac:dyDescent="0.2">
      <c r="A199" s="50">
        <f t="shared" si="16"/>
        <v>7</v>
      </c>
      <c r="B199" s="17" t="s">
        <v>226</v>
      </c>
      <c r="C199" s="43">
        <v>368000</v>
      </c>
      <c r="D199" s="43">
        <v>368999</v>
      </c>
      <c r="E199" s="17" t="s">
        <v>221</v>
      </c>
      <c r="F199" s="17">
        <f t="shared" si="17"/>
        <v>1000</v>
      </c>
      <c r="G199" s="17" t="s">
        <v>78</v>
      </c>
      <c r="H199" s="17" t="s">
        <v>204</v>
      </c>
      <c r="I199" s="17" t="s">
        <v>80</v>
      </c>
      <c r="J199" s="17">
        <v>2</v>
      </c>
      <c r="K199" s="22" t="s">
        <v>81</v>
      </c>
    </row>
    <row r="200" spans="1:11" x14ac:dyDescent="0.2">
      <c r="A200" s="50">
        <f t="shared" si="16"/>
        <v>8</v>
      </c>
      <c r="B200" s="17" t="s">
        <v>227</v>
      </c>
      <c r="C200" s="43">
        <v>380000</v>
      </c>
      <c r="D200" s="43">
        <v>381099</v>
      </c>
      <c r="E200" s="17" t="s">
        <v>221</v>
      </c>
      <c r="F200" s="17">
        <f t="shared" si="17"/>
        <v>1100</v>
      </c>
      <c r="G200" s="17" t="s">
        <v>78</v>
      </c>
      <c r="H200" s="17" t="s">
        <v>204</v>
      </c>
      <c r="I200" s="17" t="s">
        <v>80</v>
      </c>
      <c r="J200" s="17">
        <v>2</v>
      </c>
      <c r="K200" s="22" t="s">
        <v>81</v>
      </c>
    </row>
    <row r="201" spans="1:11" x14ac:dyDescent="0.2">
      <c r="A201" s="50">
        <f t="shared" si="16"/>
        <v>9</v>
      </c>
      <c r="B201" s="17" t="s">
        <v>228</v>
      </c>
      <c r="C201" s="43">
        <v>383100</v>
      </c>
      <c r="D201" s="43">
        <v>383599</v>
      </c>
      <c r="E201" s="17" t="s">
        <v>219</v>
      </c>
      <c r="F201" s="17">
        <f t="shared" si="17"/>
        <v>500</v>
      </c>
      <c r="G201" s="17" t="s">
        <v>78</v>
      </c>
      <c r="H201" s="17" t="s">
        <v>204</v>
      </c>
      <c r="I201" s="17" t="s">
        <v>118</v>
      </c>
      <c r="J201" s="17">
        <v>2</v>
      </c>
      <c r="K201" s="22" t="s">
        <v>81</v>
      </c>
    </row>
    <row r="202" spans="1:11" x14ac:dyDescent="0.2">
      <c r="A202" s="50">
        <f t="shared" si="16"/>
        <v>10</v>
      </c>
      <c r="B202" s="17" t="s">
        <v>229</v>
      </c>
      <c r="C202" s="43">
        <v>385000</v>
      </c>
      <c r="D202" s="43">
        <v>385599</v>
      </c>
      <c r="E202" s="17" t="s">
        <v>219</v>
      </c>
      <c r="F202" s="17">
        <f t="shared" si="17"/>
        <v>600</v>
      </c>
      <c r="G202" s="17" t="s">
        <v>78</v>
      </c>
      <c r="H202" s="17" t="s">
        <v>204</v>
      </c>
      <c r="I202" s="17" t="s">
        <v>118</v>
      </c>
      <c r="J202" s="17">
        <v>2</v>
      </c>
      <c r="K202" s="22" t="s">
        <v>81</v>
      </c>
    </row>
    <row r="203" spans="1:11" x14ac:dyDescent="0.2">
      <c r="A203" s="50">
        <f t="shared" si="16"/>
        <v>11</v>
      </c>
      <c r="B203" s="17" t="s">
        <v>230</v>
      </c>
      <c r="C203" s="43">
        <v>387000</v>
      </c>
      <c r="D203" s="43">
        <v>387999</v>
      </c>
      <c r="E203" s="17" t="s">
        <v>221</v>
      </c>
      <c r="F203" s="17">
        <f t="shared" si="17"/>
        <v>1000</v>
      </c>
      <c r="G203" s="17" t="s">
        <v>78</v>
      </c>
      <c r="H203" s="17" t="s">
        <v>204</v>
      </c>
      <c r="I203" s="17" t="s">
        <v>80</v>
      </c>
      <c r="J203" s="17">
        <v>2</v>
      </c>
      <c r="K203" s="22" t="s">
        <v>81</v>
      </c>
    </row>
    <row r="204" spans="1:11" x14ac:dyDescent="0.2">
      <c r="A204" s="50">
        <f t="shared" si="16"/>
        <v>12</v>
      </c>
      <c r="B204" s="17" t="s">
        <v>231</v>
      </c>
      <c r="C204" s="43">
        <v>390000</v>
      </c>
      <c r="D204" s="43">
        <v>391599</v>
      </c>
      <c r="E204" s="17" t="s">
        <v>221</v>
      </c>
      <c r="F204" s="17">
        <f t="shared" si="17"/>
        <v>1600</v>
      </c>
      <c r="G204" s="17" t="s">
        <v>78</v>
      </c>
      <c r="H204" s="17" t="s">
        <v>204</v>
      </c>
      <c r="I204" s="17" t="s">
        <v>80</v>
      </c>
      <c r="J204" s="17">
        <v>2</v>
      </c>
      <c r="K204" s="22" t="s">
        <v>81</v>
      </c>
    </row>
    <row r="205" spans="1:11" x14ac:dyDescent="0.2">
      <c r="A205" s="50">
        <f t="shared" si="16"/>
        <v>13</v>
      </c>
      <c r="B205" s="17" t="s">
        <v>232</v>
      </c>
      <c r="C205" s="43">
        <v>392100</v>
      </c>
      <c r="D205" s="43">
        <v>392349</v>
      </c>
      <c r="E205" s="17" t="s">
        <v>219</v>
      </c>
      <c r="F205" s="17">
        <f t="shared" si="17"/>
        <v>250</v>
      </c>
      <c r="G205" s="17" t="s">
        <v>78</v>
      </c>
      <c r="H205" s="17" t="s">
        <v>204</v>
      </c>
      <c r="I205" s="17" t="s">
        <v>118</v>
      </c>
      <c r="J205" s="17">
        <v>2</v>
      </c>
      <c r="K205" s="22" t="s">
        <v>81</v>
      </c>
    </row>
    <row r="206" spans="1:11" x14ac:dyDescent="0.2">
      <c r="A206" s="50">
        <f t="shared" si="16"/>
        <v>14</v>
      </c>
      <c r="B206" s="17" t="s">
        <v>233</v>
      </c>
      <c r="C206" s="43">
        <v>480100</v>
      </c>
      <c r="D206" s="43">
        <v>480299</v>
      </c>
      <c r="E206" s="17" t="s">
        <v>219</v>
      </c>
      <c r="F206" s="17">
        <f t="shared" si="17"/>
        <v>200</v>
      </c>
      <c r="G206" s="17" t="s">
        <v>78</v>
      </c>
      <c r="H206" s="17" t="s">
        <v>234</v>
      </c>
      <c r="I206" s="17" t="s">
        <v>118</v>
      </c>
      <c r="J206" s="17">
        <v>5</v>
      </c>
      <c r="K206" s="22" t="s">
        <v>184</v>
      </c>
    </row>
    <row r="207" spans="1:11" x14ac:dyDescent="0.2">
      <c r="A207" s="50">
        <f t="shared" si="16"/>
        <v>15</v>
      </c>
      <c r="B207" s="17" t="s">
        <v>235</v>
      </c>
      <c r="C207" s="43">
        <v>660000</v>
      </c>
      <c r="D207" s="43">
        <v>661099</v>
      </c>
      <c r="E207" s="17" t="s">
        <v>221</v>
      </c>
      <c r="F207" s="17">
        <f t="shared" si="17"/>
        <v>1100</v>
      </c>
      <c r="G207" s="17" t="s">
        <v>78</v>
      </c>
      <c r="H207" s="17" t="s">
        <v>79</v>
      </c>
      <c r="I207" s="17" t="s">
        <v>80</v>
      </c>
      <c r="J207" s="17">
        <v>5</v>
      </c>
      <c r="K207" s="22" t="s">
        <v>236</v>
      </c>
    </row>
    <row r="208" spans="1:11" x14ac:dyDescent="0.2">
      <c r="A208" s="50">
        <f t="shared" si="16"/>
        <v>16</v>
      </c>
      <c r="B208" s="17" t="s">
        <v>237</v>
      </c>
      <c r="C208" s="43">
        <v>684000</v>
      </c>
      <c r="D208" s="43">
        <v>684399</v>
      </c>
      <c r="E208" s="17" t="s">
        <v>221</v>
      </c>
      <c r="F208" s="17">
        <f t="shared" si="17"/>
        <v>400</v>
      </c>
      <c r="G208" s="17" t="s">
        <v>78</v>
      </c>
      <c r="H208" s="17" t="s">
        <v>204</v>
      </c>
      <c r="I208" s="17" t="s">
        <v>80</v>
      </c>
      <c r="J208" s="17">
        <v>3</v>
      </c>
      <c r="K208" s="22" t="s">
        <v>238</v>
      </c>
    </row>
    <row r="209" spans="1:11" x14ac:dyDescent="0.2">
      <c r="A209" s="50">
        <f t="shared" si="16"/>
        <v>17</v>
      </c>
      <c r="B209" s="17" t="s">
        <v>239</v>
      </c>
      <c r="C209" s="43">
        <v>688000</v>
      </c>
      <c r="D209" s="43">
        <v>688999</v>
      </c>
      <c r="E209" s="17" t="s">
        <v>221</v>
      </c>
      <c r="F209" s="17">
        <f t="shared" si="17"/>
        <v>1000</v>
      </c>
      <c r="G209" s="17" t="s">
        <v>78</v>
      </c>
      <c r="H209" s="17" t="s">
        <v>204</v>
      </c>
      <c r="I209" s="17" t="s">
        <v>80</v>
      </c>
      <c r="J209" s="17">
        <v>3</v>
      </c>
      <c r="K209" s="22" t="s">
        <v>120</v>
      </c>
    </row>
    <row r="210" spans="1:11" x14ac:dyDescent="0.2">
      <c r="A210" s="50">
        <f t="shared" si="16"/>
        <v>18</v>
      </c>
      <c r="B210" s="17" t="s">
        <v>240</v>
      </c>
      <c r="C210" s="43">
        <v>701100</v>
      </c>
      <c r="D210" s="43">
        <v>701299</v>
      </c>
      <c r="E210" s="17" t="s">
        <v>219</v>
      </c>
      <c r="F210" s="17">
        <f t="shared" si="17"/>
        <v>200</v>
      </c>
      <c r="G210" s="17" t="s">
        <v>78</v>
      </c>
      <c r="H210" s="17" t="s">
        <v>88</v>
      </c>
      <c r="I210" s="17" t="s">
        <v>118</v>
      </c>
      <c r="J210" s="17">
        <v>3</v>
      </c>
      <c r="K210" s="22" t="s">
        <v>120</v>
      </c>
    </row>
    <row r="211" spans="1:11" x14ac:dyDescent="0.2">
      <c r="A211" s="50">
        <f t="shared" si="16"/>
        <v>19</v>
      </c>
      <c r="B211" s="17" t="s">
        <v>241</v>
      </c>
      <c r="C211" s="43">
        <v>719000</v>
      </c>
      <c r="D211" s="43">
        <v>719499</v>
      </c>
      <c r="E211" s="17" t="s">
        <v>221</v>
      </c>
      <c r="F211" s="17">
        <f t="shared" si="17"/>
        <v>500</v>
      </c>
      <c r="G211" s="17" t="s">
        <v>78</v>
      </c>
      <c r="H211" s="17" t="s">
        <v>88</v>
      </c>
      <c r="I211" s="17" t="s">
        <v>80</v>
      </c>
      <c r="J211" s="17">
        <v>3</v>
      </c>
      <c r="K211" s="22" t="s">
        <v>120</v>
      </c>
    </row>
    <row r="212" spans="1:11" x14ac:dyDescent="0.2">
      <c r="A212" s="50">
        <f t="shared" si="16"/>
        <v>20</v>
      </c>
      <c r="B212" s="17" t="s">
        <v>242</v>
      </c>
      <c r="C212" s="43">
        <v>721000</v>
      </c>
      <c r="D212" s="43">
        <v>721799</v>
      </c>
      <c r="E212" s="17" t="s">
        <v>221</v>
      </c>
      <c r="F212" s="17">
        <f t="shared" si="17"/>
        <v>800</v>
      </c>
      <c r="G212" s="17" t="s">
        <v>78</v>
      </c>
      <c r="H212" s="17" t="s">
        <v>88</v>
      </c>
      <c r="I212" s="17" t="s">
        <v>80</v>
      </c>
      <c r="J212" s="17">
        <v>3</v>
      </c>
      <c r="K212" s="22" t="s">
        <v>120</v>
      </c>
    </row>
    <row r="213" spans="1:11" x14ac:dyDescent="0.2">
      <c r="A213" s="50">
        <f t="shared" si="16"/>
        <v>21</v>
      </c>
      <c r="B213" s="17" t="s">
        <v>243</v>
      </c>
      <c r="C213" s="43">
        <v>722100</v>
      </c>
      <c r="D213" s="43">
        <v>722399</v>
      </c>
      <c r="E213" s="17" t="s">
        <v>219</v>
      </c>
      <c r="F213" s="17">
        <f t="shared" si="17"/>
        <v>300</v>
      </c>
      <c r="G213" s="17" t="s">
        <v>78</v>
      </c>
      <c r="H213" s="17" t="s">
        <v>204</v>
      </c>
      <c r="I213" s="17" t="s">
        <v>118</v>
      </c>
      <c r="J213" s="17">
        <v>2</v>
      </c>
      <c r="K213" s="22" t="s">
        <v>81</v>
      </c>
    </row>
    <row r="214" spans="1:11" x14ac:dyDescent="0.2">
      <c r="A214" s="50">
        <f t="shared" si="16"/>
        <v>22</v>
      </c>
      <c r="B214" s="17" t="s">
        <v>244</v>
      </c>
      <c r="C214" s="43">
        <v>723000</v>
      </c>
      <c r="D214" s="43">
        <v>723999</v>
      </c>
      <c r="E214" s="17" t="s">
        <v>221</v>
      </c>
      <c r="F214" s="17">
        <f t="shared" si="17"/>
        <v>1000</v>
      </c>
      <c r="G214" s="17" t="s">
        <v>78</v>
      </c>
      <c r="H214" s="17" t="s">
        <v>88</v>
      </c>
      <c r="I214" s="17" t="s">
        <v>80</v>
      </c>
      <c r="J214" s="17">
        <v>3</v>
      </c>
      <c r="K214" s="22" t="s">
        <v>120</v>
      </c>
    </row>
    <row r="215" spans="1:11" x14ac:dyDescent="0.2">
      <c r="A215" s="50">
        <f t="shared" si="16"/>
        <v>23</v>
      </c>
      <c r="B215" s="17" t="s">
        <v>245</v>
      </c>
      <c r="C215" s="43">
        <v>725000</v>
      </c>
      <c r="D215" s="43">
        <v>725599</v>
      </c>
      <c r="E215" s="17" t="s">
        <v>221</v>
      </c>
      <c r="F215" s="17">
        <f t="shared" si="17"/>
        <v>600</v>
      </c>
      <c r="G215" s="17" t="s">
        <v>78</v>
      </c>
      <c r="H215" s="17" t="s">
        <v>204</v>
      </c>
      <c r="I215" s="17" t="s">
        <v>80</v>
      </c>
      <c r="J215" s="17">
        <v>2</v>
      </c>
      <c r="K215" s="22" t="s">
        <v>81</v>
      </c>
    </row>
    <row r="216" spans="1:11" x14ac:dyDescent="0.2">
      <c r="A216" s="50">
        <f t="shared" si="16"/>
        <v>24</v>
      </c>
      <c r="B216" s="17" t="s">
        <v>246</v>
      </c>
      <c r="C216" s="43">
        <v>726000</v>
      </c>
      <c r="D216" s="43">
        <v>727499</v>
      </c>
      <c r="E216" s="17" t="s">
        <v>221</v>
      </c>
      <c r="F216" s="17">
        <f t="shared" si="17"/>
        <v>1500</v>
      </c>
      <c r="G216" s="17" t="s">
        <v>78</v>
      </c>
      <c r="H216" s="17" t="s">
        <v>88</v>
      </c>
      <c r="I216" s="17" t="s">
        <v>80</v>
      </c>
      <c r="J216" s="17">
        <v>3</v>
      </c>
      <c r="K216" s="22" t="s">
        <v>120</v>
      </c>
    </row>
    <row r="217" spans="1:11" x14ac:dyDescent="0.2">
      <c r="A217" s="50">
        <f t="shared" si="16"/>
        <v>25</v>
      </c>
      <c r="B217" s="17" t="s">
        <v>247</v>
      </c>
      <c r="C217" s="43">
        <v>729100</v>
      </c>
      <c r="D217" s="43">
        <v>729249</v>
      </c>
      <c r="E217" s="17" t="s">
        <v>219</v>
      </c>
      <c r="F217" s="17">
        <f t="shared" si="17"/>
        <v>150</v>
      </c>
      <c r="G217" s="17" t="s">
        <v>78</v>
      </c>
      <c r="H217" s="17" t="s">
        <v>79</v>
      </c>
      <c r="I217" s="17" t="s">
        <v>118</v>
      </c>
      <c r="J217" s="17">
        <v>2</v>
      </c>
      <c r="K217" s="22" t="s">
        <v>81</v>
      </c>
    </row>
    <row r="218" spans="1:11" x14ac:dyDescent="0.2">
      <c r="A218" s="50">
        <f t="shared" si="16"/>
        <v>26</v>
      </c>
      <c r="B218" s="17" t="s">
        <v>248</v>
      </c>
      <c r="C218" s="43">
        <v>731000</v>
      </c>
      <c r="D218" s="43">
        <v>731599</v>
      </c>
      <c r="E218" s="17" t="s">
        <v>221</v>
      </c>
      <c r="F218" s="17">
        <f t="shared" si="17"/>
        <v>600</v>
      </c>
      <c r="G218" s="17" t="s">
        <v>78</v>
      </c>
      <c r="H218" s="17" t="s">
        <v>204</v>
      </c>
      <c r="I218" s="17" t="s">
        <v>80</v>
      </c>
      <c r="J218" s="17">
        <v>6</v>
      </c>
      <c r="K218" s="22" t="s">
        <v>184</v>
      </c>
    </row>
    <row r="219" spans="1:11" x14ac:dyDescent="0.2">
      <c r="A219" s="50">
        <f t="shared" si="16"/>
        <v>27</v>
      </c>
      <c r="B219" s="17" t="s">
        <v>249</v>
      </c>
      <c r="C219" s="43">
        <v>736000</v>
      </c>
      <c r="D219" s="43">
        <v>737999</v>
      </c>
      <c r="E219" s="17" t="s">
        <v>221</v>
      </c>
      <c r="F219" s="17">
        <f t="shared" si="17"/>
        <v>2000</v>
      </c>
      <c r="G219" s="17" t="s">
        <v>78</v>
      </c>
      <c r="H219" s="17" t="s">
        <v>204</v>
      </c>
      <c r="I219" s="17" t="s">
        <v>80</v>
      </c>
      <c r="J219" s="17">
        <v>6</v>
      </c>
      <c r="K219" s="22" t="s">
        <v>184</v>
      </c>
    </row>
    <row r="220" spans="1:11" x14ac:dyDescent="0.2">
      <c r="A220" s="50">
        <f t="shared" si="16"/>
        <v>28</v>
      </c>
      <c r="B220" s="17" t="s">
        <v>250</v>
      </c>
      <c r="C220" s="43">
        <v>740000</v>
      </c>
      <c r="D220" s="43">
        <v>740999</v>
      </c>
      <c r="E220" s="17" t="s">
        <v>221</v>
      </c>
      <c r="F220" s="17">
        <f t="shared" si="17"/>
        <v>1000</v>
      </c>
      <c r="G220" s="17" t="s">
        <v>78</v>
      </c>
      <c r="H220" s="17" t="s">
        <v>88</v>
      </c>
      <c r="I220" s="17" t="s">
        <v>80</v>
      </c>
      <c r="J220" s="17">
        <v>3</v>
      </c>
      <c r="K220" s="22" t="s">
        <v>89</v>
      </c>
    </row>
    <row r="221" spans="1:11" x14ac:dyDescent="0.2">
      <c r="A221" s="50">
        <f t="shared" si="16"/>
        <v>29</v>
      </c>
      <c r="B221" s="17" t="s">
        <v>251</v>
      </c>
      <c r="C221" s="43">
        <v>746100</v>
      </c>
      <c r="D221" s="43">
        <v>746349</v>
      </c>
      <c r="E221" s="17" t="s">
        <v>219</v>
      </c>
      <c r="F221" s="17">
        <f t="shared" si="17"/>
        <v>250</v>
      </c>
      <c r="G221" s="17" t="s">
        <v>78</v>
      </c>
      <c r="H221" s="17" t="s">
        <v>88</v>
      </c>
      <c r="I221" s="17" t="s">
        <v>118</v>
      </c>
      <c r="J221" s="17">
        <v>3</v>
      </c>
      <c r="K221" s="22" t="s">
        <v>89</v>
      </c>
    </row>
    <row r="222" spans="1:11" x14ac:dyDescent="0.2">
      <c r="A222" s="50">
        <f t="shared" si="16"/>
        <v>30</v>
      </c>
      <c r="B222" s="17" t="s">
        <v>252</v>
      </c>
      <c r="C222" s="43">
        <v>749100</v>
      </c>
      <c r="D222" s="43">
        <v>749199</v>
      </c>
      <c r="E222" s="17" t="s">
        <v>219</v>
      </c>
      <c r="F222" s="17">
        <f t="shared" si="17"/>
        <v>100</v>
      </c>
      <c r="G222" s="17" t="s">
        <v>78</v>
      </c>
      <c r="H222" s="17" t="s">
        <v>97</v>
      </c>
      <c r="I222" s="17" t="s">
        <v>118</v>
      </c>
      <c r="J222" s="17">
        <v>6</v>
      </c>
      <c r="K222" s="22" t="s">
        <v>184</v>
      </c>
    </row>
    <row r="223" spans="1:11" x14ac:dyDescent="0.2">
      <c r="A223" s="50">
        <f t="shared" si="16"/>
        <v>31</v>
      </c>
      <c r="B223" s="17" t="s">
        <v>253</v>
      </c>
      <c r="C223" s="43">
        <v>751100</v>
      </c>
      <c r="D223" s="43">
        <v>751349</v>
      </c>
      <c r="E223" s="17" t="s">
        <v>219</v>
      </c>
      <c r="F223" s="17">
        <f t="shared" si="17"/>
        <v>250</v>
      </c>
      <c r="G223" s="17" t="s">
        <v>78</v>
      </c>
      <c r="H223" s="17" t="s">
        <v>88</v>
      </c>
      <c r="I223" s="17" t="s">
        <v>118</v>
      </c>
      <c r="J223" s="17">
        <v>3</v>
      </c>
      <c r="K223" s="22" t="s">
        <v>89</v>
      </c>
    </row>
    <row r="224" spans="1:11" x14ac:dyDescent="0.2">
      <c r="A224" s="50">
        <f t="shared" si="16"/>
        <v>32</v>
      </c>
      <c r="B224" s="17" t="s">
        <v>254</v>
      </c>
      <c r="C224" s="43">
        <v>770100</v>
      </c>
      <c r="D224" s="43">
        <v>770349</v>
      </c>
      <c r="E224" s="17" t="s">
        <v>219</v>
      </c>
      <c r="F224" s="17">
        <f t="shared" si="17"/>
        <v>250</v>
      </c>
      <c r="G224" s="17" t="s">
        <v>78</v>
      </c>
      <c r="H224" s="17" t="s">
        <v>204</v>
      </c>
      <c r="I224" s="17" t="s">
        <v>118</v>
      </c>
      <c r="J224" s="17">
        <v>2</v>
      </c>
      <c r="K224" s="22" t="s">
        <v>81</v>
      </c>
    </row>
    <row r="225" spans="1:11" x14ac:dyDescent="0.2">
      <c r="A225" s="50">
        <f t="shared" ref="A225:A252" si="18">SUM(A224+1)</f>
        <v>33</v>
      </c>
      <c r="B225" s="17" t="s">
        <v>255</v>
      </c>
      <c r="C225" s="43">
        <v>773100</v>
      </c>
      <c r="D225" s="43">
        <v>773249</v>
      </c>
      <c r="E225" s="17" t="s">
        <v>219</v>
      </c>
      <c r="F225" s="17">
        <f t="shared" ref="F225:F256" si="19">SUM((D225-C225)+1)</f>
        <v>150</v>
      </c>
      <c r="G225" s="17" t="s">
        <v>78</v>
      </c>
      <c r="H225" s="17" t="s">
        <v>204</v>
      </c>
      <c r="I225" s="17" t="s">
        <v>118</v>
      </c>
      <c r="J225" s="17">
        <v>2</v>
      </c>
      <c r="K225" s="22" t="s">
        <v>81</v>
      </c>
    </row>
    <row r="226" spans="1:11" x14ac:dyDescent="0.2">
      <c r="A226" s="50">
        <f t="shared" si="18"/>
        <v>34</v>
      </c>
      <c r="B226" s="17" t="s">
        <v>256</v>
      </c>
      <c r="C226" s="43">
        <v>775100</v>
      </c>
      <c r="D226" s="43">
        <v>775399</v>
      </c>
      <c r="E226" s="17" t="s">
        <v>219</v>
      </c>
      <c r="F226" s="17">
        <f t="shared" si="19"/>
        <v>300</v>
      </c>
      <c r="G226" s="17" t="s">
        <v>78</v>
      </c>
      <c r="H226" s="17" t="s">
        <v>204</v>
      </c>
      <c r="I226" s="17" t="s">
        <v>118</v>
      </c>
      <c r="J226" s="17">
        <v>2</v>
      </c>
      <c r="K226" s="22" t="s">
        <v>81</v>
      </c>
    </row>
    <row r="227" spans="1:11" x14ac:dyDescent="0.2">
      <c r="A227" s="50">
        <f t="shared" si="18"/>
        <v>35</v>
      </c>
      <c r="B227" s="17" t="s">
        <v>257</v>
      </c>
      <c r="C227" s="43">
        <v>777100</v>
      </c>
      <c r="D227" s="43">
        <v>777349</v>
      </c>
      <c r="E227" s="17" t="s">
        <v>219</v>
      </c>
      <c r="F227" s="17">
        <f t="shared" si="19"/>
        <v>250</v>
      </c>
      <c r="G227" s="17" t="s">
        <v>78</v>
      </c>
      <c r="H227" s="17" t="s">
        <v>204</v>
      </c>
      <c r="I227" s="17" t="s">
        <v>118</v>
      </c>
      <c r="J227" s="17">
        <v>2</v>
      </c>
      <c r="K227" s="22" t="s">
        <v>81</v>
      </c>
    </row>
    <row r="228" spans="1:11" x14ac:dyDescent="0.2">
      <c r="A228" s="50">
        <f t="shared" si="18"/>
        <v>36</v>
      </c>
      <c r="B228" s="17" t="s">
        <v>258</v>
      </c>
      <c r="C228" s="43">
        <v>779100</v>
      </c>
      <c r="D228" s="43">
        <v>779349</v>
      </c>
      <c r="E228" s="17" t="s">
        <v>219</v>
      </c>
      <c r="F228" s="17">
        <f t="shared" si="19"/>
        <v>250</v>
      </c>
      <c r="G228" s="17" t="s">
        <v>78</v>
      </c>
      <c r="H228" s="17" t="s">
        <v>88</v>
      </c>
      <c r="I228" s="17" t="s">
        <v>118</v>
      </c>
      <c r="J228" s="17">
        <v>3</v>
      </c>
      <c r="K228" s="22" t="s">
        <v>89</v>
      </c>
    </row>
    <row r="229" spans="1:11" x14ac:dyDescent="0.2">
      <c r="A229" s="50">
        <f t="shared" si="18"/>
        <v>37</v>
      </c>
      <c r="B229" s="17" t="s">
        <v>259</v>
      </c>
      <c r="C229" s="43">
        <v>780100</v>
      </c>
      <c r="D229" s="43">
        <v>780349</v>
      </c>
      <c r="E229" s="17" t="s">
        <v>219</v>
      </c>
      <c r="F229" s="17">
        <f t="shared" si="19"/>
        <v>250</v>
      </c>
      <c r="G229" s="17" t="s">
        <v>78</v>
      </c>
      <c r="H229" s="17" t="s">
        <v>97</v>
      </c>
      <c r="I229" s="17" t="s">
        <v>118</v>
      </c>
      <c r="J229" s="17">
        <v>6</v>
      </c>
      <c r="K229" s="22" t="s">
        <v>184</v>
      </c>
    </row>
    <row r="230" spans="1:11" x14ac:dyDescent="0.2">
      <c r="A230" s="50">
        <f t="shared" si="18"/>
        <v>38</v>
      </c>
      <c r="B230" s="17" t="s">
        <v>260</v>
      </c>
      <c r="C230" s="43">
        <v>789100</v>
      </c>
      <c r="D230" s="43">
        <v>789199</v>
      </c>
      <c r="E230" s="17" t="s">
        <v>219</v>
      </c>
      <c r="F230" s="17">
        <f t="shared" si="19"/>
        <v>100</v>
      </c>
      <c r="G230" s="17" t="s">
        <v>78</v>
      </c>
      <c r="H230" s="17" t="s">
        <v>97</v>
      </c>
      <c r="I230" s="17" t="s">
        <v>118</v>
      </c>
      <c r="J230" s="17">
        <v>6</v>
      </c>
      <c r="K230" s="22" t="s">
        <v>184</v>
      </c>
    </row>
    <row r="231" spans="1:11" x14ac:dyDescent="0.2">
      <c r="A231" s="50">
        <f t="shared" si="18"/>
        <v>39</v>
      </c>
      <c r="B231" s="17" t="s">
        <v>261</v>
      </c>
      <c r="C231" s="43">
        <v>790100</v>
      </c>
      <c r="D231" s="43">
        <v>790199</v>
      </c>
      <c r="E231" s="17" t="s">
        <v>219</v>
      </c>
      <c r="F231" s="17">
        <f t="shared" si="19"/>
        <v>100</v>
      </c>
      <c r="G231" s="17" t="s">
        <v>78</v>
      </c>
      <c r="H231" s="17" t="s">
        <v>88</v>
      </c>
      <c r="I231" s="17" t="s">
        <v>118</v>
      </c>
      <c r="J231" s="17">
        <v>3</v>
      </c>
      <c r="K231" s="22" t="s">
        <v>262</v>
      </c>
    </row>
    <row r="232" spans="1:11" x14ac:dyDescent="0.2">
      <c r="A232" s="50">
        <f t="shared" si="18"/>
        <v>40</v>
      </c>
      <c r="B232" s="17" t="s">
        <v>263</v>
      </c>
      <c r="C232" s="43">
        <v>795100</v>
      </c>
      <c r="D232" s="43">
        <v>795249</v>
      </c>
      <c r="E232" s="17" t="s">
        <v>219</v>
      </c>
      <c r="F232" s="17">
        <f t="shared" si="19"/>
        <v>150</v>
      </c>
      <c r="G232" s="17" t="s">
        <v>78</v>
      </c>
      <c r="H232" s="17" t="s">
        <v>88</v>
      </c>
      <c r="I232" s="17" t="s">
        <v>118</v>
      </c>
      <c r="J232" s="17">
        <v>3</v>
      </c>
      <c r="K232" s="22" t="s">
        <v>262</v>
      </c>
    </row>
    <row r="233" spans="1:11" x14ac:dyDescent="0.2">
      <c r="A233" s="50">
        <f t="shared" si="18"/>
        <v>41</v>
      </c>
      <c r="B233" s="17" t="s">
        <v>264</v>
      </c>
      <c r="C233" s="43">
        <v>830000</v>
      </c>
      <c r="D233" s="43">
        <v>832399</v>
      </c>
      <c r="E233" s="17" t="s">
        <v>221</v>
      </c>
      <c r="F233" s="17">
        <f t="shared" si="19"/>
        <v>2400</v>
      </c>
      <c r="G233" s="17" t="s">
        <v>78</v>
      </c>
      <c r="H233" s="17" t="s">
        <v>79</v>
      </c>
      <c r="I233" s="17" t="s">
        <v>80</v>
      </c>
      <c r="J233" s="17">
        <v>6</v>
      </c>
      <c r="K233" s="22" t="s">
        <v>262</v>
      </c>
    </row>
    <row r="234" spans="1:11" x14ac:dyDescent="0.2">
      <c r="A234" s="50">
        <f t="shared" si="18"/>
        <v>42</v>
      </c>
      <c r="B234" s="17" t="s">
        <v>265</v>
      </c>
      <c r="C234" s="43">
        <v>839100</v>
      </c>
      <c r="D234" s="43">
        <v>839699</v>
      </c>
      <c r="E234" s="17" t="s">
        <v>219</v>
      </c>
      <c r="F234" s="17">
        <f t="shared" si="19"/>
        <v>600</v>
      </c>
      <c r="G234" s="17" t="s">
        <v>78</v>
      </c>
      <c r="H234" s="17" t="s">
        <v>204</v>
      </c>
      <c r="I234" s="17" t="s">
        <v>118</v>
      </c>
      <c r="J234" s="17">
        <v>6</v>
      </c>
      <c r="K234" s="22" t="s">
        <v>140</v>
      </c>
    </row>
    <row r="235" spans="1:11" x14ac:dyDescent="0.2">
      <c r="A235" s="50">
        <f t="shared" si="18"/>
        <v>43</v>
      </c>
      <c r="B235" s="17" t="s">
        <v>266</v>
      </c>
      <c r="C235" s="43">
        <v>870100</v>
      </c>
      <c r="D235" s="43">
        <v>870349</v>
      </c>
      <c r="E235" s="17" t="s">
        <v>219</v>
      </c>
      <c r="F235" s="17">
        <f t="shared" si="19"/>
        <v>250</v>
      </c>
      <c r="G235" s="17" t="s">
        <v>78</v>
      </c>
      <c r="H235" s="17" t="s">
        <v>88</v>
      </c>
      <c r="I235" s="17" t="s">
        <v>118</v>
      </c>
      <c r="J235" s="17">
        <v>3</v>
      </c>
      <c r="K235" s="22" t="s">
        <v>89</v>
      </c>
    </row>
    <row r="236" spans="1:11" x14ac:dyDescent="0.2">
      <c r="A236" s="50">
        <f t="shared" si="18"/>
        <v>44</v>
      </c>
      <c r="B236" s="17" t="s">
        <v>267</v>
      </c>
      <c r="C236" s="43">
        <v>871000</v>
      </c>
      <c r="D236" s="43">
        <v>871999</v>
      </c>
      <c r="E236" s="17" t="s">
        <v>221</v>
      </c>
      <c r="F236" s="17">
        <f t="shared" si="19"/>
        <v>1000</v>
      </c>
      <c r="G236" s="17" t="s">
        <v>78</v>
      </c>
      <c r="H236" s="17" t="s">
        <v>88</v>
      </c>
      <c r="I236" s="17" t="s">
        <v>80</v>
      </c>
      <c r="J236" s="17">
        <v>3</v>
      </c>
      <c r="K236" s="22" t="s">
        <v>89</v>
      </c>
    </row>
    <row r="237" spans="1:11" x14ac:dyDescent="0.2">
      <c r="A237" s="50">
        <f t="shared" si="18"/>
        <v>45</v>
      </c>
      <c r="B237" s="17" t="s">
        <v>268</v>
      </c>
      <c r="C237" s="43">
        <v>872100</v>
      </c>
      <c r="D237" s="43">
        <v>872549</v>
      </c>
      <c r="E237" s="17" t="s">
        <v>219</v>
      </c>
      <c r="F237" s="17">
        <f t="shared" si="19"/>
        <v>450</v>
      </c>
      <c r="G237" s="17" t="s">
        <v>78</v>
      </c>
      <c r="H237" s="17" t="s">
        <v>88</v>
      </c>
      <c r="I237" s="17" t="s">
        <v>118</v>
      </c>
      <c r="J237" s="17">
        <v>3</v>
      </c>
      <c r="K237" s="22" t="s">
        <v>89</v>
      </c>
    </row>
    <row r="238" spans="1:11" x14ac:dyDescent="0.2">
      <c r="A238" s="50">
        <f t="shared" si="18"/>
        <v>46</v>
      </c>
      <c r="B238" s="17" t="s">
        <v>269</v>
      </c>
      <c r="C238" s="43">
        <v>873000</v>
      </c>
      <c r="D238" s="43">
        <v>873999</v>
      </c>
      <c r="E238" s="17" t="s">
        <v>221</v>
      </c>
      <c r="F238" s="17">
        <f t="shared" si="19"/>
        <v>1000</v>
      </c>
      <c r="G238" s="17" t="s">
        <v>78</v>
      </c>
      <c r="H238" s="17" t="s">
        <v>88</v>
      </c>
      <c r="I238" s="17" t="s">
        <v>80</v>
      </c>
      <c r="J238" s="17">
        <v>3</v>
      </c>
      <c r="K238" s="22" t="s">
        <v>89</v>
      </c>
    </row>
    <row r="239" spans="1:11" x14ac:dyDescent="0.2">
      <c r="A239" s="50">
        <f t="shared" si="18"/>
        <v>47</v>
      </c>
      <c r="B239" s="17" t="s">
        <v>270</v>
      </c>
      <c r="C239" s="43">
        <v>880000</v>
      </c>
      <c r="D239" s="43">
        <v>881599</v>
      </c>
      <c r="E239" s="17" t="s">
        <v>221</v>
      </c>
      <c r="F239" s="17">
        <f t="shared" si="19"/>
        <v>1600</v>
      </c>
      <c r="G239" s="17" t="s">
        <v>78</v>
      </c>
      <c r="H239" s="17" t="s">
        <v>79</v>
      </c>
      <c r="I239" s="17" t="s">
        <v>80</v>
      </c>
      <c r="J239" s="17">
        <v>6</v>
      </c>
      <c r="K239" s="22" t="s">
        <v>140</v>
      </c>
    </row>
    <row r="240" spans="1:11" x14ac:dyDescent="0.2">
      <c r="A240" s="50">
        <f t="shared" si="18"/>
        <v>48</v>
      </c>
      <c r="B240" s="17" t="s">
        <v>271</v>
      </c>
      <c r="C240" s="43">
        <v>883000</v>
      </c>
      <c r="D240" s="43">
        <v>885799</v>
      </c>
      <c r="E240" s="17" t="s">
        <v>221</v>
      </c>
      <c r="F240" s="17">
        <f t="shared" si="19"/>
        <v>2800</v>
      </c>
      <c r="G240" s="17" t="s">
        <v>78</v>
      </c>
      <c r="H240" s="17" t="s">
        <v>88</v>
      </c>
      <c r="I240" s="17" t="s">
        <v>80</v>
      </c>
      <c r="J240" s="17">
        <v>3</v>
      </c>
      <c r="K240" s="22" t="s">
        <v>262</v>
      </c>
    </row>
    <row r="241" spans="1:11" x14ac:dyDescent="0.2">
      <c r="A241" s="50">
        <f t="shared" si="18"/>
        <v>49</v>
      </c>
      <c r="B241" s="17" t="s">
        <v>272</v>
      </c>
      <c r="C241" s="43">
        <v>886000</v>
      </c>
      <c r="D241" s="43">
        <v>887999</v>
      </c>
      <c r="E241" s="17" t="s">
        <v>221</v>
      </c>
      <c r="F241" s="17">
        <f t="shared" si="19"/>
        <v>2000</v>
      </c>
      <c r="G241" s="17" t="s">
        <v>78</v>
      </c>
      <c r="H241" s="17" t="s">
        <v>79</v>
      </c>
      <c r="I241" s="17" t="s">
        <v>80</v>
      </c>
      <c r="J241" s="17">
        <v>6</v>
      </c>
      <c r="K241" s="22" t="s">
        <v>140</v>
      </c>
    </row>
    <row r="242" spans="1:11" x14ac:dyDescent="0.2">
      <c r="A242" s="50">
        <f t="shared" si="18"/>
        <v>50</v>
      </c>
      <c r="B242" s="17" t="s">
        <v>273</v>
      </c>
      <c r="C242" s="43">
        <v>889100</v>
      </c>
      <c r="D242" s="43">
        <v>889299</v>
      </c>
      <c r="E242" s="17" t="s">
        <v>219</v>
      </c>
      <c r="F242" s="17">
        <f t="shared" si="19"/>
        <v>200</v>
      </c>
      <c r="G242" s="17" t="s">
        <v>203</v>
      </c>
      <c r="H242" s="17" t="s">
        <v>79</v>
      </c>
      <c r="I242" s="17" t="s">
        <v>118</v>
      </c>
      <c r="J242" s="17">
        <v>6</v>
      </c>
      <c r="K242" s="22" t="s">
        <v>140</v>
      </c>
    </row>
    <row r="243" spans="1:11" x14ac:dyDescent="0.2">
      <c r="A243" s="50">
        <f t="shared" si="18"/>
        <v>51</v>
      </c>
      <c r="B243" s="17" t="s">
        <v>274</v>
      </c>
      <c r="C243" s="43">
        <v>899000</v>
      </c>
      <c r="D243" s="43">
        <v>899299</v>
      </c>
      <c r="E243" s="17" t="s">
        <v>221</v>
      </c>
      <c r="F243" s="17">
        <f t="shared" si="19"/>
        <v>300</v>
      </c>
      <c r="G243" s="17" t="s">
        <v>78</v>
      </c>
      <c r="H243" s="17"/>
      <c r="I243" s="17" t="s">
        <v>80</v>
      </c>
      <c r="J243" s="17">
        <v>6</v>
      </c>
      <c r="K243" s="22" t="s">
        <v>140</v>
      </c>
    </row>
    <row r="244" spans="1:11" x14ac:dyDescent="0.2">
      <c r="A244" s="50">
        <f t="shared" si="18"/>
        <v>52</v>
      </c>
      <c r="B244" s="17" t="s">
        <v>275</v>
      </c>
      <c r="C244" s="43">
        <v>900000</v>
      </c>
      <c r="D244" s="43">
        <v>900599</v>
      </c>
      <c r="E244" s="17" t="s">
        <v>221</v>
      </c>
      <c r="F244" s="17">
        <f t="shared" si="19"/>
        <v>600</v>
      </c>
      <c r="G244" s="17" t="s">
        <v>78</v>
      </c>
      <c r="H244" s="17" t="s">
        <v>88</v>
      </c>
      <c r="I244" s="17" t="s">
        <v>80</v>
      </c>
      <c r="J244" s="17">
        <v>3</v>
      </c>
      <c r="K244" s="22" t="s">
        <v>174</v>
      </c>
    </row>
    <row r="245" spans="1:11" x14ac:dyDescent="0.2">
      <c r="A245" s="50">
        <f t="shared" si="18"/>
        <v>53</v>
      </c>
      <c r="B245" s="17" t="s">
        <v>276</v>
      </c>
      <c r="C245" s="43">
        <v>904100</v>
      </c>
      <c r="D245" s="43">
        <v>904399</v>
      </c>
      <c r="E245" s="17" t="s">
        <v>219</v>
      </c>
      <c r="F245" s="17">
        <f t="shared" si="19"/>
        <v>300</v>
      </c>
      <c r="G245" s="17" t="s">
        <v>78</v>
      </c>
      <c r="H245" s="17" t="s">
        <v>88</v>
      </c>
      <c r="I245" s="17" t="s">
        <v>118</v>
      </c>
      <c r="J245" s="17">
        <v>3</v>
      </c>
      <c r="K245" s="22" t="s">
        <v>174</v>
      </c>
    </row>
    <row r="246" spans="1:11" x14ac:dyDescent="0.2">
      <c r="A246" s="50">
        <f t="shared" si="18"/>
        <v>54</v>
      </c>
      <c r="B246" s="17" t="s">
        <v>277</v>
      </c>
      <c r="C246" s="43">
        <v>907100</v>
      </c>
      <c r="D246" s="43">
        <v>907199</v>
      </c>
      <c r="E246" s="17" t="s">
        <v>219</v>
      </c>
      <c r="F246" s="17">
        <f t="shared" si="19"/>
        <v>100</v>
      </c>
      <c r="G246" s="17" t="s">
        <v>78</v>
      </c>
      <c r="H246" s="17" t="s">
        <v>88</v>
      </c>
      <c r="I246" s="17" t="s">
        <v>118</v>
      </c>
      <c r="J246" s="17">
        <v>3</v>
      </c>
      <c r="K246" s="22" t="s">
        <v>174</v>
      </c>
    </row>
    <row r="247" spans="1:11" x14ac:dyDescent="0.2">
      <c r="A247" s="50">
        <f t="shared" si="18"/>
        <v>55</v>
      </c>
      <c r="B247" s="17" t="s">
        <v>278</v>
      </c>
      <c r="C247" s="43">
        <v>910000</v>
      </c>
      <c r="D247" s="43">
        <v>911699</v>
      </c>
      <c r="E247" s="17" t="s">
        <v>221</v>
      </c>
      <c r="F247" s="17">
        <f t="shared" si="19"/>
        <v>1700</v>
      </c>
      <c r="G247" s="17" t="s">
        <v>78</v>
      </c>
      <c r="H247" s="17" t="s">
        <v>97</v>
      </c>
      <c r="I247" s="17" t="s">
        <v>80</v>
      </c>
      <c r="J247" s="17">
        <v>6</v>
      </c>
      <c r="K247" s="22" t="s">
        <v>98</v>
      </c>
    </row>
    <row r="248" spans="1:11" x14ac:dyDescent="0.2">
      <c r="A248" s="50">
        <f t="shared" si="18"/>
        <v>56</v>
      </c>
      <c r="B248" s="17" t="s">
        <v>279</v>
      </c>
      <c r="C248" s="43">
        <v>912100</v>
      </c>
      <c r="D248" s="43">
        <v>912249</v>
      </c>
      <c r="E248" s="17" t="s">
        <v>219</v>
      </c>
      <c r="F248" s="17">
        <f t="shared" si="19"/>
        <v>150</v>
      </c>
      <c r="G248" s="17" t="s">
        <v>78</v>
      </c>
      <c r="H248" s="17" t="s">
        <v>88</v>
      </c>
      <c r="I248" s="17" t="s">
        <v>118</v>
      </c>
      <c r="J248" s="17">
        <v>3</v>
      </c>
      <c r="K248" s="22" t="s">
        <v>174</v>
      </c>
    </row>
    <row r="249" spans="1:11" x14ac:dyDescent="0.2">
      <c r="A249" s="50">
        <f t="shared" si="18"/>
        <v>57</v>
      </c>
      <c r="B249" s="17" t="s">
        <v>280</v>
      </c>
      <c r="C249" s="43">
        <v>915000</v>
      </c>
      <c r="D249" s="43">
        <v>915999</v>
      </c>
      <c r="E249" s="17" t="s">
        <v>221</v>
      </c>
      <c r="F249" s="17">
        <f t="shared" si="19"/>
        <v>1000</v>
      </c>
      <c r="G249" s="17" t="s">
        <v>78</v>
      </c>
      <c r="H249" s="17" t="s">
        <v>97</v>
      </c>
      <c r="I249" s="17" t="s">
        <v>80</v>
      </c>
      <c r="J249" s="17">
        <v>6</v>
      </c>
      <c r="K249" s="22" t="s">
        <v>98</v>
      </c>
    </row>
    <row r="250" spans="1:11" x14ac:dyDescent="0.2">
      <c r="A250" s="50">
        <f t="shared" si="18"/>
        <v>58</v>
      </c>
      <c r="B250" s="17" t="s">
        <v>281</v>
      </c>
      <c r="C250" s="43">
        <v>916100</v>
      </c>
      <c r="D250" s="43">
        <v>916249</v>
      </c>
      <c r="E250" s="17" t="s">
        <v>219</v>
      </c>
      <c r="F250" s="17">
        <f t="shared" si="19"/>
        <v>150</v>
      </c>
      <c r="G250" s="17" t="s">
        <v>78</v>
      </c>
      <c r="H250" s="17" t="s">
        <v>88</v>
      </c>
      <c r="I250" s="17" t="s">
        <v>118</v>
      </c>
      <c r="J250" s="17">
        <v>6</v>
      </c>
      <c r="K250" s="22" t="s">
        <v>174</v>
      </c>
    </row>
    <row r="251" spans="1:11" x14ac:dyDescent="0.2">
      <c r="A251" s="50">
        <f t="shared" si="18"/>
        <v>59</v>
      </c>
      <c r="B251" s="17" t="s">
        <v>282</v>
      </c>
      <c r="C251" s="43">
        <v>918000</v>
      </c>
      <c r="D251" s="43">
        <v>918319</v>
      </c>
      <c r="E251" s="17" t="s">
        <v>221</v>
      </c>
      <c r="F251" s="17">
        <f t="shared" si="19"/>
        <v>320</v>
      </c>
      <c r="G251" s="17" t="s">
        <v>78</v>
      </c>
      <c r="H251" s="17" t="s">
        <v>97</v>
      </c>
      <c r="I251" s="17" t="s">
        <v>80</v>
      </c>
      <c r="J251" s="17">
        <v>6</v>
      </c>
      <c r="K251" s="22" t="s">
        <v>98</v>
      </c>
    </row>
    <row r="252" spans="1:11" x14ac:dyDescent="0.2">
      <c r="A252" s="50">
        <f t="shared" si="18"/>
        <v>60</v>
      </c>
      <c r="B252" s="17" t="s">
        <v>283</v>
      </c>
      <c r="C252" s="43">
        <v>919100</v>
      </c>
      <c r="D252" s="43">
        <v>919399</v>
      </c>
      <c r="E252" s="17" t="s">
        <v>219</v>
      </c>
      <c r="F252" s="17">
        <f t="shared" si="19"/>
        <v>300</v>
      </c>
      <c r="G252" s="17" t="s">
        <v>78</v>
      </c>
      <c r="H252" s="17" t="s">
        <v>79</v>
      </c>
      <c r="I252" s="17" t="s">
        <v>118</v>
      </c>
      <c r="J252" s="17">
        <v>3</v>
      </c>
      <c r="K252" s="22" t="s">
        <v>174</v>
      </c>
    </row>
    <row r="253" spans="1:11" x14ac:dyDescent="0.2">
      <c r="A253" s="50">
        <v>1</v>
      </c>
      <c r="B253" s="17" t="s">
        <v>284</v>
      </c>
      <c r="C253" s="43">
        <v>930000</v>
      </c>
      <c r="D253" s="43">
        <v>930599</v>
      </c>
      <c r="E253" s="17" t="s">
        <v>221</v>
      </c>
      <c r="F253" s="17">
        <f t="shared" si="19"/>
        <v>600</v>
      </c>
      <c r="G253" s="17" t="s">
        <v>78</v>
      </c>
      <c r="H253" s="17" t="s">
        <v>88</v>
      </c>
      <c r="I253" s="17" t="s">
        <v>80</v>
      </c>
      <c r="J253" s="17">
        <v>3</v>
      </c>
      <c r="K253" s="22" t="s">
        <v>174</v>
      </c>
    </row>
    <row r="254" spans="1:11" x14ac:dyDescent="0.2">
      <c r="A254" s="50">
        <f t="shared" ref="A254:A265" si="20">SUM(A253+1)</f>
        <v>2</v>
      </c>
      <c r="B254" s="17" t="s">
        <v>285</v>
      </c>
      <c r="C254" s="43">
        <v>933100</v>
      </c>
      <c r="D254" s="43">
        <v>933249</v>
      </c>
      <c r="E254" s="17" t="s">
        <v>219</v>
      </c>
      <c r="F254" s="17">
        <f t="shared" si="19"/>
        <v>150</v>
      </c>
      <c r="G254" s="17" t="s">
        <v>78</v>
      </c>
      <c r="H254" s="17" t="s">
        <v>88</v>
      </c>
      <c r="I254" s="17" t="s">
        <v>118</v>
      </c>
      <c r="J254" s="17">
        <v>3</v>
      </c>
      <c r="K254" s="22" t="s">
        <v>174</v>
      </c>
    </row>
    <row r="255" spans="1:11" x14ac:dyDescent="0.2">
      <c r="A255" s="50">
        <f t="shared" si="20"/>
        <v>3</v>
      </c>
      <c r="B255" s="17" t="s">
        <v>286</v>
      </c>
      <c r="C255" s="43">
        <v>934100</v>
      </c>
      <c r="D255" s="43">
        <v>934199</v>
      </c>
      <c r="E255" s="17" t="s">
        <v>219</v>
      </c>
      <c r="F255" s="17">
        <f t="shared" si="19"/>
        <v>100</v>
      </c>
      <c r="G255" s="17" t="s">
        <v>78</v>
      </c>
      <c r="H255" s="17" t="s">
        <v>97</v>
      </c>
      <c r="I255" s="17" t="s">
        <v>118</v>
      </c>
      <c r="J255" s="17">
        <v>6</v>
      </c>
      <c r="K255" s="22" t="s">
        <v>98</v>
      </c>
    </row>
    <row r="256" spans="1:11" x14ac:dyDescent="0.2">
      <c r="A256" s="50">
        <f t="shared" si="20"/>
        <v>4</v>
      </c>
      <c r="B256" s="17" t="s">
        <v>287</v>
      </c>
      <c r="C256" s="43">
        <v>936100</v>
      </c>
      <c r="D256" s="43">
        <v>936399</v>
      </c>
      <c r="E256" s="17" t="s">
        <v>219</v>
      </c>
      <c r="F256" s="17">
        <f t="shared" si="19"/>
        <v>300</v>
      </c>
      <c r="G256" s="17" t="s">
        <v>78</v>
      </c>
      <c r="H256" s="17" t="s">
        <v>88</v>
      </c>
      <c r="I256" s="17" t="s">
        <v>118</v>
      </c>
      <c r="J256" s="17">
        <v>3</v>
      </c>
      <c r="K256" s="22" t="s">
        <v>174</v>
      </c>
    </row>
    <row r="257" spans="1:11" x14ac:dyDescent="0.2">
      <c r="A257" s="50">
        <f t="shared" si="20"/>
        <v>5</v>
      </c>
      <c r="B257" s="17" t="s">
        <v>288</v>
      </c>
      <c r="C257" s="43">
        <v>937000</v>
      </c>
      <c r="D257" s="43">
        <v>937299</v>
      </c>
      <c r="E257" s="17" t="s">
        <v>221</v>
      </c>
      <c r="F257" s="17">
        <f t="shared" ref="F257:F265" si="21">SUM((D257-C257)+1)</f>
        <v>300</v>
      </c>
      <c r="G257" s="17" t="s">
        <v>78</v>
      </c>
      <c r="H257" s="17" t="s">
        <v>97</v>
      </c>
      <c r="I257" s="17" t="s">
        <v>80</v>
      </c>
      <c r="J257" s="17">
        <v>6</v>
      </c>
      <c r="K257" s="22" t="s">
        <v>98</v>
      </c>
    </row>
    <row r="258" spans="1:11" x14ac:dyDescent="0.2">
      <c r="A258" s="50">
        <f t="shared" si="20"/>
        <v>6</v>
      </c>
      <c r="B258" s="17" t="s">
        <v>289</v>
      </c>
      <c r="C258" s="43">
        <v>938100</v>
      </c>
      <c r="D258" s="43">
        <v>938349</v>
      </c>
      <c r="E258" s="17" t="s">
        <v>219</v>
      </c>
      <c r="F258" s="17">
        <f t="shared" si="21"/>
        <v>250</v>
      </c>
      <c r="G258" s="17" t="s">
        <v>78</v>
      </c>
      <c r="H258" s="17" t="s">
        <v>88</v>
      </c>
      <c r="I258" s="17" t="s">
        <v>118</v>
      </c>
      <c r="J258" s="17">
        <v>3</v>
      </c>
      <c r="K258" s="22" t="s">
        <v>174</v>
      </c>
    </row>
    <row r="259" spans="1:11" x14ac:dyDescent="0.2">
      <c r="A259" s="50">
        <f t="shared" si="20"/>
        <v>7</v>
      </c>
      <c r="B259" s="17" t="s">
        <v>290</v>
      </c>
      <c r="C259" s="43">
        <v>939100</v>
      </c>
      <c r="D259" s="43">
        <v>939249</v>
      </c>
      <c r="E259" s="17" t="s">
        <v>219</v>
      </c>
      <c r="F259" s="17">
        <f t="shared" si="21"/>
        <v>150</v>
      </c>
      <c r="G259" s="17" t="s">
        <v>78</v>
      </c>
      <c r="H259" s="17" t="s">
        <v>97</v>
      </c>
      <c r="I259" s="17" t="s">
        <v>118</v>
      </c>
      <c r="J259" s="17">
        <v>6</v>
      </c>
      <c r="K259" s="22" t="s">
        <v>98</v>
      </c>
    </row>
    <row r="260" spans="1:11" x14ac:dyDescent="0.2">
      <c r="A260" s="50">
        <f t="shared" si="20"/>
        <v>8</v>
      </c>
      <c r="B260" s="17" t="s">
        <v>291</v>
      </c>
      <c r="C260" s="43">
        <v>941100</v>
      </c>
      <c r="D260" s="43">
        <v>941249</v>
      </c>
      <c r="E260" s="17" t="s">
        <v>219</v>
      </c>
      <c r="F260" s="17">
        <f t="shared" si="21"/>
        <v>150</v>
      </c>
      <c r="G260" s="17" t="s">
        <v>78</v>
      </c>
      <c r="H260" s="17" t="s">
        <v>97</v>
      </c>
      <c r="I260" s="17" t="s">
        <v>118</v>
      </c>
      <c r="J260" s="17">
        <v>6</v>
      </c>
      <c r="K260" s="22" t="s">
        <v>98</v>
      </c>
    </row>
    <row r="261" spans="1:11" x14ac:dyDescent="0.2">
      <c r="A261" s="50">
        <f t="shared" si="20"/>
        <v>9</v>
      </c>
      <c r="B261" s="17" t="s">
        <v>292</v>
      </c>
      <c r="C261" s="43">
        <v>970100</v>
      </c>
      <c r="D261" s="43">
        <v>970399</v>
      </c>
      <c r="E261" s="17" t="s">
        <v>219</v>
      </c>
      <c r="F261" s="17">
        <f t="shared" si="21"/>
        <v>300</v>
      </c>
      <c r="G261" s="17" t="s">
        <v>78</v>
      </c>
      <c r="H261" s="17" t="s">
        <v>88</v>
      </c>
      <c r="I261" s="17" t="s">
        <v>118</v>
      </c>
      <c r="J261" s="17">
        <v>3</v>
      </c>
      <c r="K261" s="22" t="s">
        <v>124</v>
      </c>
    </row>
    <row r="262" spans="1:11" x14ac:dyDescent="0.2">
      <c r="A262" s="50">
        <f t="shared" si="20"/>
        <v>10</v>
      </c>
      <c r="B262" s="17" t="s">
        <v>293</v>
      </c>
      <c r="C262" s="43">
        <v>974100</v>
      </c>
      <c r="D262" s="43">
        <v>974699</v>
      </c>
      <c r="E262" s="17" t="s">
        <v>294</v>
      </c>
      <c r="F262" s="17">
        <f t="shared" si="21"/>
        <v>600</v>
      </c>
      <c r="G262" s="17" t="s">
        <v>78</v>
      </c>
      <c r="H262" s="17" t="s">
        <v>88</v>
      </c>
      <c r="I262" s="17" t="s">
        <v>118</v>
      </c>
      <c r="J262" s="17">
        <v>3</v>
      </c>
      <c r="K262" s="22" t="s">
        <v>124</v>
      </c>
    </row>
    <row r="263" spans="1:11" x14ac:dyDescent="0.2">
      <c r="A263" s="50">
        <f t="shared" si="20"/>
        <v>11</v>
      </c>
      <c r="B263" s="17" t="s">
        <v>295</v>
      </c>
      <c r="C263" s="43">
        <v>977100</v>
      </c>
      <c r="D263" s="43">
        <v>977699</v>
      </c>
      <c r="E263" s="17" t="s">
        <v>219</v>
      </c>
      <c r="F263" s="17">
        <f t="shared" si="21"/>
        <v>600</v>
      </c>
      <c r="G263" s="17" t="s">
        <v>78</v>
      </c>
      <c r="H263" s="17" t="s">
        <v>97</v>
      </c>
      <c r="I263" s="17" t="s">
        <v>118</v>
      </c>
      <c r="J263" s="17">
        <v>6</v>
      </c>
      <c r="K263" s="22" t="s">
        <v>110</v>
      </c>
    </row>
    <row r="264" spans="1:11" x14ac:dyDescent="0.2">
      <c r="A264" s="50">
        <f t="shared" si="20"/>
        <v>12</v>
      </c>
      <c r="B264" s="17" t="s">
        <v>296</v>
      </c>
      <c r="C264" s="43">
        <v>978100</v>
      </c>
      <c r="D264" s="43">
        <v>978399</v>
      </c>
      <c r="E264" s="17" t="s">
        <v>219</v>
      </c>
      <c r="F264" s="17">
        <f t="shared" si="21"/>
        <v>300</v>
      </c>
      <c r="G264" s="17" t="s">
        <v>78</v>
      </c>
      <c r="H264" s="17" t="s">
        <v>88</v>
      </c>
      <c r="I264" s="17" t="s">
        <v>118</v>
      </c>
      <c r="J264" s="17">
        <v>3</v>
      </c>
      <c r="K264" s="22" t="s">
        <v>124</v>
      </c>
    </row>
    <row r="265" spans="1:11" x14ac:dyDescent="0.2">
      <c r="A265" s="50">
        <f t="shared" si="20"/>
        <v>13</v>
      </c>
      <c r="B265" s="17" t="s">
        <v>297</v>
      </c>
      <c r="C265" s="43">
        <v>979100</v>
      </c>
      <c r="D265" s="43">
        <v>979249</v>
      </c>
      <c r="E265" s="17" t="s">
        <v>219</v>
      </c>
      <c r="F265" s="17">
        <f t="shared" si="21"/>
        <v>150</v>
      </c>
      <c r="G265" s="17" t="s">
        <v>78</v>
      </c>
      <c r="H265" s="17" t="s">
        <v>97</v>
      </c>
      <c r="I265" s="17" t="s">
        <v>118</v>
      </c>
      <c r="J265" s="17">
        <v>6</v>
      </c>
      <c r="K265" s="22" t="s">
        <v>110</v>
      </c>
    </row>
    <row r="266" spans="1:11" ht="13.5" thickBot="1" x14ac:dyDescent="0.25">
      <c r="A266" s="76"/>
      <c r="B266" s="24"/>
      <c r="C266" s="45"/>
      <c r="D266" s="45"/>
      <c r="E266" s="24"/>
      <c r="F266" s="24" t="s">
        <v>16</v>
      </c>
      <c r="G266" s="24"/>
      <c r="H266" s="24"/>
      <c r="I266" s="24"/>
      <c r="J266" s="24"/>
      <c r="K266" s="25"/>
    </row>
    <row r="268" spans="1:11" x14ac:dyDescent="0.2">
      <c r="B268" s="52" t="s">
        <v>114</v>
      </c>
      <c r="C268" s="52"/>
      <c r="D268" s="52"/>
      <c r="E268" s="52"/>
      <c r="F268" s="52">
        <f>SUM(F193:F265)</f>
        <v>44070</v>
      </c>
    </row>
    <row r="270" spans="1:11" x14ac:dyDescent="0.2">
      <c r="B270" s="62" t="s">
        <v>298</v>
      </c>
      <c r="C270" s="62"/>
      <c r="D270" s="62"/>
      <c r="E270" s="62"/>
      <c r="F270" s="62">
        <f>SUM(F85+F96+F120+F150+F169+F174+F190+F268)</f>
        <v>580191</v>
      </c>
    </row>
    <row r="272" spans="1:11" ht="13.5" thickBot="1" x14ac:dyDescent="0.25">
      <c r="B272" s="51" t="s">
        <v>299</v>
      </c>
      <c r="C272" s="57"/>
      <c r="D272" s="13"/>
    </row>
    <row r="273" spans="1:12" ht="13.5" thickBot="1" x14ac:dyDescent="0.25">
      <c r="A273" s="46">
        <v>1</v>
      </c>
      <c r="B273" s="47" t="s">
        <v>300</v>
      </c>
      <c r="C273" s="16">
        <v>982000</v>
      </c>
      <c r="D273" s="16">
        <v>982999</v>
      </c>
      <c r="E273" s="47" t="s">
        <v>301</v>
      </c>
      <c r="F273" s="47">
        <f>SUM((D273-C273)+1)</f>
        <v>1000</v>
      </c>
      <c r="G273" s="47" t="s">
        <v>129</v>
      </c>
      <c r="H273" s="47" t="s">
        <v>79</v>
      </c>
      <c r="I273" s="47" t="s">
        <v>80</v>
      </c>
      <c r="J273" s="47">
        <v>2</v>
      </c>
      <c r="K273" s="48" t="s">
        <v>81</v>
      </c>
    </row>
    <row r="274" spans="1:12" x14ac:dyDescent="0.2">
      <c r="B274" s="15" t="s">
        <v>16</v>
      </c>
      <c r="C274" s="15"/>
      <c r="D274" s="15"/>
      <c r="E274" s="15"/>
      <c r="F274" s="15"/>
      <c r="G274" s="15"/>
      <c r="H274" s="15"/>
      <c r="I274" s="15"/>
      <c r="J274" s="15"/>
      <c r="K274" s="15"/>
    </row>
    <row r="275" spans="1:12" ht="13.5" thickBot="1" x14ac:dyDescent="0.25">
      <c r="B275" s="51" t="s">
        <v>302</v>
      </c>
      <c r="C275" s="13"/>
      <c r="D275" s="13"/>
    </row>
    <row r="276" spans="1:12" x14ac:dyDescent="0.2">
      <c r="A276" s="18"/>
      <c r="B276" s="19" t="s">
        <v>303</v>
      </c>
      <c r="C276" s="43">
        <v>400000</v>
      </c>
      <c r="D276" s="43">
        <v>599999</v>
      </c>
      <c r="E276" s="19"/>
      <c r="F276" s="19">
        <f>SUM((D276-C276)+1)</f>
        <v>200000</v>
      </c>
      <c r="G276" s="19"/>
      <c r="H276" s="19" t="s">
        <v>79</v>
      </c>
      <c r="I276" s="19" t="s">
        <v>80</v>
      </c>
      <c r="J276" s="19">
        <v>2</v>
      </c>
      <c r="K276" s="20" t="s">
        <v>81</v>
      </c>
    </row>
    <row r="277" spans="1:12" ht="13.5" thickBot="1" x14ac:dyDescent="0.25">
      <c r="A277" s="23"/>
      <c r="B277" s="24" t="s">
        <v>304</v>
      </c>
      <c r="C277" s="45">
        <v>700000</v>
      </c>
      <c r="D277" s="45">
        <v>799999</v>
      </c>
      <c r="E277" s="24"/>
      <c r="F277" s="24">
        <f>SUM((D277-C277)+1)</f>
        <v>100000</v>
      </c>
      <c r="G277" s="24"/>
      <c r="H277" s="24" t="s">
        <v>79</v>
      </c>
      <c r="I277" s="24" t="s">
        <v>80</v>
      </c>
      <c r="J277" s="24">
        <v>2</v>
      </c>
      <c r="K277" s="25" t="s">
        <v>81</v>
      </c>
    </row>
    <row r="278" spans="1:12" x14ac:dyDescent="0.2">
      <c r="A278" s="15"/>
      <c r="B278" s="15"/>
      <c r="C278" s="15"/>
      <c r="D278" s="15"/>
      <c r="E278" s="15"/>
      <c r="F278" s="15"/>
      <c r="G278" s="15"/>
      <c r="H278" s="15"/>
      <c r="I278" s="15"/>
      <c r="J278" s="15"/>
      <c r="K278" s="15"/>
    </row>
    <row r="280" spans="1:12" x14ac:dyDescent="0.2">
      <c r="A280" s="111" t="s">
        <v>305</v>
      </c>
      <c r="B280" s="15"/>
      <c r="C280" s="15"/>
      <c r="D280" s="15"/>
      <c r="E280" s="15"/>
      <c r="F280" s="15"/>
      <c r="G280" s="15"/>
      <c r="H280" s="15"/>
      <c r="I280" s="15"/>
      <c r="J280" s="15"/>
      <c r="K280" s="15"/>
      <c r="L280" s="15"/>
    </row>
    <row r="281" spans="1:12" x14ac:dyDescent="0.2">
      <c r="A281" s="15"/>
      <c r="B281" s="15"/>
      <c r="C281" s="15"/>
      <c r="D281" s="15"/>
      <c r="E281" s="15"/>
      <c r="F281" s="15"/>
      <c r="G281" s="15"/>
      <c r="H281" s="15"/>
      <c r="I281" s="15"/>
      <c r="J281" s="15"/>
      <c r="K281" s="15"/>
      <c r="L281" s="15"/>
    </row>
    <row r="282" spans="1:12" x14ac:dyDescent="0.2">
      <c r="A282" s="15"/>
      <c r="B282" s="111" t="s">
        <v>306</v>
      </c>
      <c r="C282" s="15"/>
      <c r="D282" s="15"/>
      <c r="E282" s="15"/>
      <c r="F282" s="15"/>
      <c r="G282" s="15"/>
      <c r="H282" s="15"/>
      <c r="I282" s="15"/>
      <c r="J282" s="15"/>
      <c r="K282" s="15"/>
      <c r="L282" s="15"/>
    </row>
    <row r="283" spans="1:12" x14ac:dyDescent="0.2">
      <c r="A283" s="15"/>
      <c r="B283" s="111" t="s">
        <v>307</v>
      </c>
      <c r="C283" s="15"/>
      <c r="D283" s="15"/>
      <c r="E283" s="15"/>
      <c r="F283" s="15"/>
      <c r="G283" s="15"/>
      <c r="H283" s="15"/>
      <c r="I283" s="15"/>
      <c r="J283" s="15"/>
      <c r="K283" s="15"/>
      <c r="L283" s="15"/>
    </row>
    <row r="284" spans="1:12" x14ac:dyDescent="0.2">
      <c r="A284" s="15"/>
      <c r="B284" s="111" t="s">
        <v>308</v>
      </c>
      <c r="C284" s="15"/>
      <c r="D284" s="15"/>
      <c r="E284" s="15"/>
      <c r="F284" s="15"/>
      <c r="G284" s="15"/>
      <c r="H284" s="15"/>
      <c r="I284" s="15"/>
      <c r="J284" s="15"/>
      <c r="K284" s="15"/>
      <c r="L284" s="15"/>
    </row>
    <row r="285" spans="1:12" x14ac:dyDescent="0.2">
      <c r="A285" s="15"/>
      <c r="B285" s="111" t="s">
        <v>309</v>
      </c>
      <c r="C285" s="15"/>
      <c r="D285" s="15"/>
      <c r="E285" s="15"/>
      <c r="F285" s="15"/>
      <c r="G285" s="15"/>
      <c r="H285" s="15"/>
      <c r="I285" s="15"/>
      <c r="J285" s="15"/>
      <c r="K285" s="15"/>
      <c r="L285" s="15"/>
    </row>
    <row r="286" spans="1:12" x14ac:dyDescent="0.2">
      <c r="A286" s="15"/>
      <c r="B286" s="111" t="s">
        <v>310</v>
      </c>
      <c r="C286" s="15"/>
      <c r="D286" s="15"/>
      <c r="E286" s="15"/>
      <c r="F286" s="15"/>
      <c r="G286" s="15"/>
      <c r="H286" s="15"/>
      <c r="I286" s="15"/>
      <c r="J286" s="15"/>
      <c r="K286" s="15"/>
      <c r="L286" s="15"/>
    </row>
    <row r="287" spans="1:12" x14ac:dyDescent="0.2">
      <c r="A287" s="15"/>
      <c r="B287" s="111" t="s">
        <v>311</v>
      </c>
      <c r="C287" s="15"/>
      <c r="D287" s="15"/>
      <c r="E287" s="15"/>
      <c r="F287" s="15"/>
      <c r="G287" s="15"/>
      <c r="H287" s="15"/>
      <c r="I287" s="15"/>
      <c r="J287" s="15"/>
      <c r="K287" s="15"/>
      <c r="L287" s="15"/>
    </row>
    <row r="288" spans="1:12" x14ac:dyDescent="0.2">
      <c r="A288" s="15"/>
      <c r="B288" s="111" t="s">
        <v>312</v>
      </c>
      <c r="C288" s="15"/>
      <c r="D288" s="15"/>
      <c r="E288" s="15"/>
      <c r="F288" s="15"/>
      <c r="G288" s="15"/>
      <c r="H288" s="15"/>
      <c r="I288" s="15"/>
      <c r="J288" s="15"/>
      <c r="K288" s="15"/>
      <c r="L288" s="15"/>
    </row>
    <row r="289" spans="1:12" x14ac:dyDescent="0.2">
      <c r="A289" s="15"/>
      <c r="B289" s="111" t="s">
        <v>313</v>
      </c>
      <c r="C289" s="15"/>
      <c r="D289" s="15"/>
      <c r="E289" s="15"/>
      <c r="F289" s="15"/>
      <c r="G289" s="15"/>
      <c r="H289" s="15"/>
      <c r="I289" s="15"/>
      <c r="J289" s="15"/>
      <c r="K289" s="15"/>
      <c r="L289" s="15"/>
    </row>
    <row r="290" spans="1:12" x14ac:dyDescent="0.2">
      <c r="A290" s="15"/>
      <c r="B290" s="111" t="s">
        <v>314</v>
      </c>
      <c r="C290" s="15"/>
      <c r="D290" s="15"/>
      <c r="E290" s="15"/>
      <c r="F290" s="15"/>
      <c r="G290" s="15"/>
      <c r="H290" s="15"/>
      <c r="I290" s="15"/>
      <c r="J290" s="15"/>
      <c r="K290" s="15"/>
      <c r="L290" s="15"/>
    </row>
    <row r="291" spans="1:12" x14ac:dyDescent="0.2">
      <c r="A291" s="15"/>
      <c r="B291" s="111" t="s">
        <v>315</v>
      </c>
      <c r="C291" s="15"/>
      <c r="D291" s="15"/>
      <c r="E291" s="15"/>
      <c r="F291" s="15"/>
      <c r="G291" s="15"/>
      <c r="H291" s="15"/>
      <c r="I291" s="15"/>
      <c r="J291" s="15"/>
      <c r="K291" s="15"/>
      <c r="L291" s="15"/>
    </row>
    <row r="292" spans="1:12" x14ac:dyDescent="0.2">
      <c r="A292" s="15"/>
      <c r="B292" s="111" t="s">
        <v>316</v>
      </c>
      <c r="C292" s="15"/>
      <c r="D292" s="15"/>
      <c r="E292" s="15"/>
      <c r="F292" s="15"/>
      <c r="G292" s="15"/>
      <c r="H292" s="15"/>
      <c r="I292" s="15"/>
      <c r="J292" s="15"/>
      <c r="K292" s="15"/>
      <c r="L292" s="15"/>
    </row>
    <row r="293" spans="1:12" x14ac:dyDescent="0.2">
      <c r="A293" s="15"/>
      <c r="B293" s="111" t="s">
        <v>317</v>
      </c>
      <c r="C293" s="15"/>
      <c r="D293" s="15"/>
      <c r="E293" s="15"/>
      <c r="F293" s="15"/>
      <c r="G293" s="15"/>
      <c r="H293" s="15"/>
      <c r="I293" s="15"/>
      <c r="J293" s="15"/>
      <c r="K293" s="15"/>
      <c r="L293" s="15"/>
    </row>
    <row r="294" spans="1:12" x14ac:dyDescent="0.2">
      <c r="A294" s="15"/>
      <c r="B294" s="111" t="s">
        <v>318</v>
      </c>
      <c r="C294" s="15"/>
      <c r="D294" s="15"/>
      <c r="E294" s="15"/>
      <c r="F294" s="15"/>
      <c r="G294" s="15"/>
      <c r="H294" s="15"/>
      <c r="I294" s="15"/>
      <c r="J294" s="15"/>
      <c r="K294" s="15"/>
      <c r="L294" s="15"/>
    </row>
    <row r="295" spans="1:12" x14ac:dyDescent="0.2">
      <c r="A295" s="15"/>
      <c r="B295" s="111" t="s">
        <v>319</v>
      </c>
      <c r="C295" s="15"/>
      <c r="D295" s="15"/>
      <c r="E295" s="15"/>
      <c r="F295" s="15"/>
      <c r="G295" s="15"/>
      <c r="H295" s="15"/>
      <c r="I295" s="15"/>
      <c r="J295" s="15"/>
      <c r="K295" s="15"/>
      <c r="L295" s="15"/>
    </row>
    <row r="296" spans="1:12" x14ac:dyDescent="0.2">
      <c r="A296" s="15"/>
      <c r="B296" s="349" t="s">
        <v>320</v>
      </c>
      <c r="C296" s="15"/>
      <c r="D296" s="15"/>
      <c r="E296" s="15"/>
      <c r="F296" s="15"/>
      <c r="G296" s="15"/>
      <c r="H296" s="15"/>
      <c r="I296" s="15"/>
      <c r="J296" s="15"/>
      <c r="K296" s="15"/>
      <c r="L296" s="15"/>
    </row>
    <row r="297" spans="1:12" x14ac:dyDescent="0.2">
      <c r="A297" s="15"/>
      <c r="B297" s="111" t="s">
        <v>321</v>
      </c>
      <c r="C297" s="15"/>
      <c r="D297" s="15"/>
      <c r="E297" s="15"/>
      <c r="F297" s="15"/>
      <c r="G297" s="15"/>
      <c r="H297" s="15"/>
      <c r="I297" s="15"/>
      <c r="J297" s="15"/>
      <c r="K297" s="15"/>
      <c r="L297" s="15"/>
    </row>
    <row r="298" spans="1:12" x14ac:dyDescent="0.2">
      <c r="A298" s="15"/>
      <c r="B298" s="111" t="s">
        <v>322</v>
      </c>
      <c r="C298" s="15"/>
      <c r="D298" s="15"/>
      <c r="E298" s="15"/>
      <c r="F298" s="15"/>
      <c r="G298" s="15"/>
      <c r="H298" s="15"/>
      <c r="I298" s="15"/>
      <c r="J298" s="15"/>
      <c r="K298" s="15"/>
      <c r="L298" s="15"/>
    </row>
    <row r="299" spans="1:12" x14ac:dyDescent="0.2">
      <c r="A299" s="15"/>
      <c r="B299" s="111" t="s">
        <v>323</v>
      </c>
      <c r="C299" s="15"/>
      <c r="D299" s="15"/>
      <c r="E299" s="15"/>
      <c r="F299" s="15"/>
      <c r="G299" s="15"/>
      <c r="H299" s="15"/>
      <c r="I299" s="15"/>
      <c r="J299" s="15"/>
      <c r="K299" s="15"/>
      <c r="L299" s="15"/>
    </row>
  </sheetData>
  <phoneticPr fontId="6" type="noConversion"/>
  <pageMargins left="0.75" right="0.37" top="1" bottom="1" header="0.511811024" footer="0.511811024"/>
  <pageSetup paperSize="9" orientation="portrait" r:id="rId1"/>
  <headerFooter alignWithMargins="0">
    <oddFooter>Página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L39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13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1"/>
      <c r="B8" s="15"/>
      <c r="C8" s="673" t="s">
        <v>179</v>
      </c>
      <c r="D8" s="673"/>
      <c r="E8" s="673"/>
      <c r="F8" s="673"/>
      <c r="G8" s="673"/>
      <c r="H8" s="673"/>
      <c r="I8" s="673"/>
      <c r="J8" s="673"/>
      <c r="K8" s="15"/>
      <c r="L8" s="111"/>
    </row>
    <row r="9" spans="1:12" x14ac:dyDescent="0.2">
      <c r="A9" s="229">
        <f>SUM(A8+1)</f>
        <v>1</v>
      </c>
      <c r="B9" s="19" t="str">
        <f>+Hoja2!$B$128</f>
        <v>ALOA</v>
      </c>
      <c r="C9" s="102" t="str">
        <f>+Hoja2!$C$128</f>
        <v>ALOASI   (2)       *</v>
      </c>
      <c r="D9" s="19">
        <f>+Hoja2!$D$128</f>
        <v>309000</v>
      </c>
      <c r="E9" s="19">
        <f>+Hoja2!$E$128</f>
        <v>309399</v>
      </c>
      <c r="F9" s="102" t="str">
        <f>+Hoja2!$F$128</f>
        <v>SDX-RB</v>
      </c>
      <c r="G9" s="360">
        <f>+Hoja2!$G$128</f>
        <v>400</v>
      </c>
      <c r="H9" s="19" t="str">
        <f>+Hoja2!$H$128</f>
        <v>B</v>
      </c>
      <c r="I9" s="102" t="str">
        <f>+Hoja2!$I$128</f>
        <v>TDQ2</v>
      </c>
      <c r="J9" s="19" t="str">
        <f>+Hoja2!$J$128</f>
        <v>SI</v>
      </c>
      <c r="K9" s="19">
        <f>+Hoja2!$K$128</f>
        <v>2</v>
      </c>
      <c r="L9" s="130" t="str">
        <f>+Hoja2!$L$128</f>
        <v>PICH</v>
      </c>
    </row>
    <row r="10" spans="1:12" x14ac:dyDescent="0.2">
      <c r="A10" s="230">
        <f t="shared" ref="A10:A23" si="0">SUM(A9+1)</f>
        <v>2</v>
      </c>
      <c r="B10" s="17" t="str">
        <f>+Hoja2!$B$129</f>
        <v>ALAU</v>
      </c>
      <c r="C10" s="103" t="str">
        <f>+Hoja2!$C$129</f>
        <v>ALAUSÍ    (2)      *</v>
      </c>
      <c r="D10" s="17">
        <f>+Hoja2!$D$129</f>
        <v>930000</v>
      </c>
      <c r="E10" s="17">
        <f>+Hoja2!$E$129</f>
        <v>930999</v>
      </c>
      <c r="F10" s="103" t="str">
        <f>+Hoja2!$F$129</f>
        <v>SDX-RB</v>
      </c>
      <c r="G10" s="358">
        <f>+Hoja2!$G$129</f>
        <v>1000</v>
      </c>
      <c r="H10" s="17" t="str">
        <f>+Hoja2!$H$129</f>
        <v>B</v>
      </c>
      <c r="I10" s="103" t="str">
        <f>+Hoja2!$I$129</f>
        <v>TDA</v>
      </c>
      <c r="J10" s="17" t="str">
        <f>+Hoja2!$J$129</f>
        <v>SI</v>
      </c>
      <c r="K10" s="17">
        <f>+Hoja2!$K$129</f>
        <v>3</v>
      </c>
      <c r="L10" s="131" t="str">
        <f>+Hoja2!$L$129</f>
        <v>CHIM</v>
      </c>
    </row>
    <row r="11" spans="1:12" x14ac:dyDescent="0.2">
      <c r="A11" s="230">
        <f t="shared" si="0"/>
        <v>3</v>
      </c>
      <c r="B11" s="17" t="str">
        <f>+Hoja2!$B$130</f>
        <v>CAJB</v>
      </c>
      <c r="C11" s="103" t="str">
        <f>+Hoja2!$C$130</f>
        <v>CAJABAMBA    (2)   *</v>
      </c>
      <c r="D11" s="17">
        <f>+Hoja2!$D$130</f>
        <v>912000</v>
      </c>
      <c r="E11" s="17">
        <f>+Hoja2!$E$130</f>
        <v>912399</v>
      </c>
      <c r="F11" s="103" t="str">
        <f>+Hoja2!$F$130</f>
        <v>SDX-RB</v>
      </c>
      <c r="G11" s="358">
        <f>+Hoja2!$G$130</f>
        <v>400</v>
      </c>
      <c r="H11" s="17" t="str">
        <f>+Hoja2!$H$130</f>
        <v>B</v>
      </c>
      <c r="I11" s="103" t="str">
        <f>+Hoja2!$I$130</f>
        <v>TDA</v>
      </c>
      <c r="J11" s="17" t="str">
        <f>+Hoja2!$J$130</f>
        <v>SI</v>
      </c>
      <c r="K11" s="17">
        <f>+Hoja2!$K$130</f>
        <v>3</v>
      </c>
      <c r="L11" s="131" t="str">
        <f>+Hoja2!$L$130</f>
        <v>CHIM</v>
      </c>
    </row>
    <row r="12" spans="1:12" x14ac:dyDescent="0.2">
      <c r="A12" s="230">
        <f t="shared" si="0"/>
        <v>4</v>
      </c>
      <c r="B12" s="17" t="str">
        <f>+Hoja2!$B$131</f>
        <v>CALM</v>
      </c>
      <c r="C12" s="103" t="str">
        <f>+Hoja2!$C$131</f>
        <v>CALUMA   (2)          *</v>
      </c>
      <c r="D12" s="17">
        <f>+Hoja2!$D$131</f>
        <v>974000</v>
      </c>
      <c r="E12" s="17">
        <f>+Hoja2!$E$131</f>
        <v>974599</v>
      </c>
      <c r="F12" s="103" t="str">
        <f>+Hoja2!$F$131</f>
        <v>SDX-RB</v>
      </c>
      <c r="G12" s="358">
        <f>+Hoja2!$G$131</f>
        <v>600</v>
      </c>
      <c r="H12" s="17" t="str">
        <f>+Hoja2!$H$131</f>
        <v>B</v>
      </c>
      <c r="I12" s="103" t="str">
        <f>+Hoja2!$I$131</f>
        <v>TDA</v>
      </c>
      <c r="J12" s="17" t="str">
        <f>+Hoja2!$J$131</f>
        <v>SI</v>
      </c>
      <c r="K12" s="17">
        <f>+Hoja2!$K$131</f>
        <v>3</v>
      </c>
      <c r="L12" s="131" t="str">
        <f>+Hoja2!$L$131</f>
        <v>BOLI</v>
      </c>
    </row>
    <row r="13" spans="1:12" x14ac:dyDescent="0.2">
      <c r="A13" s="230">
        <f t="shared" si="0"/>
        <v>5</v>
      </c>
      <c r="B13" s="17" t="str">
        <f>+Hoja2!$B$132</f>
        <v>MLLQ</v>
      </c>
      <c r="C13" s="103" t="str">
        <f>+Hoja2!$C$132</f>
        <v>MULLIQUINDIL   (3)   *</v>
      </c>
      <c r="D13" s="17">
        <f>+Hoja2!$D$132</f>
        <v>705000</v>
      </c>
      <c r="E13" s="17">
        <f>+Hoja2!$E$132</f>
        <v>705399</v>
      </c>
      <c r="F13" s="103" t="str">
        <f>+Hoja2!$F$132</f>
        <v>SDX-RB</v>
      </c>
      <c r="G13" s="358">
        <f>+Hoja2!$G$132</f>
        <v>400</v>
      </c>
      <c r="H13" s="17" t="str">
        <f>+Hoja2!$H$132</f>
        <v>B</v>
      </c>
      <c r="I13" s="103" t="str">
        <f>+Hoja2!$I$132</f>
        <v>TDA</v>
      </c>
      <c r="J13" s="17" t="str">
        <f>+Hoja2!$J$132</f>
        <v>SI</v>
      </c>
      <c r="K13" s="17">
        <f>+Hoja2!$K$132</f>
        <v>3</v>
      </c>
      <c r="L13" s="131" t="str">
        <f>+Hoja2!$L$132</f>
        <v>COTX</v>
      </c>
    </row>
    <row r="14" spans="1:12" x14ac:dyDescent="0.2">
      <c r="A14" s="230">
        <f t="shared" si="0"/>
        <v>6</v>
      </c>
      <c r="B14" s="17" t="str">
        <f>+Hoja2!$B$133</f>
        <v>QZPC</v>
      </c>
      <c r="C14" s="103" t="str">
        <f>+Hoja2!$C$133</f>
        <v>QUIZAPINCHA        *</v>
      </c>
      <c r="D14" s="17">
        <f>+Hoja2!$D$133</f>
        <v>772000</v>
      </c>
      <c r="E14" s="17">
        <f>+Hoja2!$E$133</f>
        <v>772599</v>
      </c>
      <c r="F14" s="103" t="str">
        <f>+Hoja2!$F$133</f>
        <v>SDX-RB</v>
      </c>
      <c r="G14" s="358">
        <f>+Hoja2!$G$133</f>
        <v>600</v>
      </c>
      <c r="H14" s="17" t="str">
        <f>+Hoja2!$H$133</f>
        <v>B</v>
      </c>
      <c r="I14" s="103" t="str">
        <f>+Hoja2!$I$133</f>
        <v>TDA</v>
      </c>
      <c r="J14" s="17" t="str">
        <f>+Hoja2!$J$133</f>
        <v>SI</v>
      </c>
      <c r="K14" s="17">
        <f>+Hoja2!$K$133</f>
        <v>3</v>
      </c>
      <c r="L14" s="131" t="str">
        <f>+Hoja2!$L$133</f>
        <v>TUNG</v>
      </c>
    </row>
    <row r="15" spans="1:12" x14ac:dyDescent="0.2">
      <c r="A15" s="230">
        <f t="shared" si="0"/>
        <v>7</v>
      </c>
      <c r="B15" s="17" t="str">
        <f>+Hoja2!$B$134</f>
        <v>AMBQ</v>
      </c>
      <c r="C15" s="103" t="str">
        <f>+Hoja2!$C$134</f>
        <v>AMBUQUÍ    (2)       *</v>
      </c>
      <c r="D15" s="17">
        <f>+Hoja2!$D$134</f>
        <v>941000</v>
      </c>
      <c r="E15" s="17">
        <f>+Hoja2!$E$134</f>
        <v>941399</v>
      </c>
      <c r="F15" s="103" t="str">
        <f>+Hoja2!$F$134</f>
        <v>SDX-RB</v>
      </c>
      <c r="G15" s="358">
        <f>+Hoja2!$G$134</f>
        <v>400</v>
      </c>
      <c r="H15" s="17" t="str">
        <f>+Hoja2!$H$134</f>
        <v>B</v>
      </c>
      <c r="I15" s="103" t="str">
        <f>+Hoja2!$I$134</f>
        <v>TDI</v>
      </c>
      <c r="J15" s="17" t="str">
        <f>+Hoja2!$J$134</f>
        <v>SI</v>
      </c>
      <c r="K15" s="17">
        <f>+Hoja2!$K$134</f>
        <v>6</v>
      </c>
      <c r="L15" s="131" t="str">
        <f>+Hoja2!$L$134</f>
        <v>IMBA</v>
      </c>
    </row>
    <row r="16" spans="1:12" x14ac:dyDescent="0.2">
      <c r="A16" s="230">
        <f t="shared" si="0"/>
        <v>8</v>
      </c>
      <c r="B16" s="17" t="str">
        <f>+Hoja2!$B$135</f>
        <v>CHMG</v>
      </c>
      <c r="C16" s="103" t="str">
        <f>+Hoja2!$C$135</f>
        <v>CHAMANGA (PASTOCALLE)*</v>
      </c>
      <c r="D16" s="17">
        <f>+Hoja2!$D$135</f>
        <v>747000</v>
      </c>
      <c r="E16" s="17">
        <f>+Hoja2!$E$135</f>
        <v>747399</v>
      </c>
      <c r="F16" s="103" t="str">
        <f>+Hoja2!$F$135</f>
        <v>SDX-RB</v>
      </c>
      <c r="G16" s="358">
        <f>+Hoja2!$G$135</f>
        <v>400</v>
      </c>
      <c r="H16" s="17" t="str">
        <f>+Hoja2!$H$135</f>
        <v>B</v>
      </c>
      <c r="I16" s="103" t="str">
        <f>+Hoja2!$I$135</f>
        <v>TDQ2</v>
      </c>
      <c r="J16" s="17" t="str">
        <f>+Hoja2!$J$135</f>
        <v>SI</v>
      </c>
      <c r="K16" s="17">
        <f>+Hoja2!$K$135</f>
        <v>6</v>
      </c>
      <c r="L16" s="131" t="str">
        <f>+Hoja2!$L$135</f>
        <v>ESME</v>
      </c>
    </row>
    <row r="17" spans="1:12" x14ac:dyDescent="0.2">
      <c r="A17" s="230">
        <f t="shared" si="0"/>
        <v>9</v>
      </c>
      <c r="B17" s="17" t="str">
        <f>+Hoja2!$B$136</f>
        <v>ILUM</v>
      </c>
      <c r="C17" s="103" t="str">
        <f>+Hoja2!$C$136</f>
        <v>ILUMÁN   (3)           *</v>
      </c>
      <c r="D17" s="17">
        <f>+Hoja2!$D$136</f>
        <v>946000</v>
      </c>
      <c r="E17" s="17">
        <f>+Hoja2!$E$136</f>
        <v>946399</v>
      </c>
      <c r="F17" s="103" t="str">
        <f>+Hoja2!$F$136</f>
        <v>SDX-RB</v>
      </c>
      <c r="G17" s="358">
        <f>+Hoja2!$G$136</f>
        <v>400</v>
      </c>
      <c r="H17" s="17" t="str">
        <f>+Hoja2!$H$136</f>
        <v>B</v>
      </c>
      <c r="I17" s="103" t="str">
        <f>+Hoja2!$I$136</f>
        <v>TDI</v>
      </c>
      <c r="J17" s="17" t="str">
        <f>+Hoja2!$J$136</f>
        <v>SI</v>
      </c>
      <c r="K17" s="17">
        <f>+Hoja2!$K$136</f>
        <v>6</v>
      </c>
      <c r="L17" s="131" t="str">
        <f>+Hoja2!$L$136</f>
        <v>IMBA</v>
      </c>
    </row>
    <row r="18" spans="1:12" x14ac:dyDescent="0.2">
      <c r="A18" s="230">
        <f t="shared" si="0"/>
        <v>10</v>
      </c>
      <c r="B18" s="17" t="str">
        <f>+Hoja2!$B$137</f>
        <v>JYSC</v>
      </c>
      <c r="C18" s="103" t="str">
        <f>+Hoja2!$C$137</f>
        <v>JOYA DE LOS SACHAS  (1) *</v>
      </c>
      <c r="D18" s="17">
        <f>+Hoja2!$D$137</f>
        <v>899000</v>
      </c>
      <c r="E18" s="17">
        <f>+Hoja2!$E$137</f>
        <v>899699</v>
      </c>
      <c r="F18" s="103" t="str">
        <f>+Hoja2!$F$137</f>
        <v>SDX-RB</v>
      </c>
      <c r="G18" s="358">
        <f>+Hoja2!$G$137</f>
        <v>700</v>
      </c>
      <c r="H18" s="17" t="str">
        <f>+Hoja2!$H$137</f>
        <v>B</v>
      </c>
      <c r="I18" s="103" t="str">
        <f>+Hoja2!$I$137</f>
        <v>TDQ2</v>
      </c>
      <c r="J18" s="17" t="str">
        <f>+Hoja2!$J$137</f>
        <v>SI</v>
      </c>
      <c r="K18" s="17">
        <f>+Hoja2!$K$137</f>
        <v>6</v>
      </c>
      <c r="L18" s="131" t="str">
        <f>+Hoja2!$L$137</f>
        <v>NAPO</v>
      </c>
    </row>
    <row r="19" spans="1:12" x14ac:dyDescent="0.2">
      <c r="A19" s="230">
        <f t="shared" si="0"/>
        <v>11</v>
      </c>
      <c r="B19" s="17" t="str">
        <f>+Hoja2!$B$138</f>
        <v>LUNI</v>
      </c>
      <c r="C19" s="103" t="str">
        <f>+Hoja2!$C$138</f>
        <v>LA UNIÓN      (2)    *</v>
      </c>
      <c r="D19" s="17">
        <f>+Hoja2!$D$138</f>
        <v>749000</v>
      </c>
      <c r="E19" s="17">
        <f>+Hoja2!$E$138</f>
        <v>749399</v>
      </c>
      <c r="F19" s="103" t="str">
        <f>+Hoja2!$F$138</f>
        <v>SDX-RB</v>
      </c>
      <c r="G19" s="358">
        <f>+Hoja2!$G$138</f>
        <v>400</v>
      </c>
      <c r="H19" s="17" t="str">
        <f>+Hoja2!$H$138</f>
        <v>B</v>
      </c>
      <c r="I19" s="103" t="str">
        <f>+Hoja2!$I$138</f>
        <v>TDI</v>
      </c>
      <c r="J19" s="17" t="str">
        <f>+Hoja2!$J$138</f>
        <v>SI</v>
      </c>
      <c r="K19" s="17">
        <f>+Hoja2!$K$138</f>
        <v>6</v>
      </c>
      <c r="L19" s="131" t="str">
        <f>+Hoja2!$L$138</f>
        <v>ESME</v>
      </c>
    </row>
    <row r="20" spans="1:12" x14ac:dyDescent="0.2">
      <c r="A20" s="230">
        <f t="shared" si="0"/>
        <v>12</v>
      </c>
      <c r="B20" s="17" t="str">
        <f>+Hoja2!$B$139</f>
        <v>MUIS</v>
      </c>
      <c r="C20" s="103" t="str">
        <f>+Hoja2!$C$139</f>
        <v>MUISNE         (2)</v>
      </c>
      <c r="D20" s="17">
        <f>+Hoja2!$D$139</f>
        <v>733000</v>
      </c>
      <c r="E20" s="17">
        <f>+Hoja2!$E$139</f>
        <v>733699</v>
      </c>
      <c r="F20" s="103" t="str">
        <f>+Hoja2!$F$139</f>
        <v>SDX-RB</v>
      </c>
      <c r="G20" s="358">
        <f>+Hoja2!$G$139</f>
        <v>700</v>
      </c>
      <c r="H20" s="17" t="str">
        <f>+Hoja2!$H$139</f>
        <v>B</v>
      </c>
      <c r="I20" s="103" t="str">
        <f>+Hoja2!$I$139</f>
        <v>TDI</v>
      </c>
      <c r="J20" s="17" t="str">
        <f>+Hoja2!$J$139</f>
        <v>SI</v>
      </c>
      <c r="K20" s="17">
        <f>+Hoja2!$K$139</f>
        <v>6</v>
      </c>
      <c r="L20" s="131" t="str">
        <f>+Hoja2!$L$139</f>
        <v>ESME</v>
      </c>
    </row>
    <row r="21" spans="1:12" x14ac:dyDescent="0.2">
      <c r="A21" s="230">
        <f t="shared" si="0"/>
        <v>13</v>
      </c>
      <c r="B21" s="17" t="str">
        <f>+Hoja2!$B$140</f>
        <v>RVED</v>
      </c>
      <c r="C21" s="103" t="str">
        <f>+Hoja2!$C$140</f>
        <v>RIO VERDE    (3)</v>
      </c>
      <c r="D21" s="17">
        <f>+Hoja2!$D$140</f>
        <v>744000</v>
      </c>
      <c r="E21" s="17">
        <f>+Hoja2!$E$140</f>
        <v>744399</v>
      </c>
      <c r="F21" s="103" t="str">
        <f>+Hoja2!$F$140</f>
        <v>SDX-RB</v>
      </c>
      <c r="G21" s="358">
        <f>+Hoja2!$G$140</f>
        <v>400</v>
      </c>
      <c r="H21" s="17" t="str">
        <f>+Hoja2!$H$140</f>
        <v>B</v>
      </c>
      <c r="I21" s="103" t="str">
        <f>+Hoja2!$I$140</f>
        <v>TDI</v>
      </c>
      <c r="J21" s="17" t="str">
        <f>+Hoja2!$J$140</f>
        <v>SI</v>
      </c>
      <c r="K21" s="17">
        <f>+Hoja2!$K$140</f>
        <v>6</v>
      </c>
      <c r="L21" s="131" t="str">
        <f>+Hoja2!$L$140</f>
        <v>ESME</v>
      </c>
    </row>
    <row r="22" spans="1:12" x14ac:dyDescent="0.2">
      <c r="A22" s="230">
        <f t="shared" si="0"/>
        <v>14</v>
      </c>
      <c r="B22" s="17" t="str">
        <f>+Hoja2!$B$141</f>
        <v>SIDR</v>
      </c>
      <c r="C22" s="103" t="str">
        <f>+Hoja2!$C$141</f>
        <v>SAN ISIDRO            *</v>
      </c>
      <c r="D22" s="17">
        <f>+Hoja2!$D$141</f>
        <v>974000</v>
      </c>
      <c r="E22" s="17">
        <f>+Hoja2!$E$141</f>
        <v>974399</v>
      </c>
      <c r="F22" s="103" t="str">
        <f>+Hoja2!$F$141</f>
        <v>SDX-RB</v>
      </c>
      <c r="G22" s="358">
        <f>+Hoja2!$G$141</f>
        <v>400</v>
      </c>
      <c r="H22" s="17" t="str">
        <f>+Hoja2!$H$141</f>
        <v>B</v>
      </c>
      <c r="I22" s="103" t="str">
        <f>+Hoja2!$I$141</f>
        <v>TDI</v>
      </c>
      <c r="J22" s="17" t="str">
        <f>+Hoja2!$J$141</f>
        <v>SI</v>
      </c>
      <c r="K22" s="17">
        <f>+Hoja2!$K$141</f>
        <v>6</v>
      </c>
      <c r="L22" s="131" t="str">
        <f>+Hoja2!$L$141</f>
        <v>CARH</v>
      </c>
    </row>
    <row r="23" spans="1:12" x14ac:dyDescent="0.2">
      <c r="A23" s="230">
        <f t="shared" si="0"/>
        <v>15</v>
      </c>
      <c r="B23" s="17" t="str">
        <f>+Hoja2!$B$142</f>
        <v>VALD</v>
      </c>
      <c r="C23" s="103" t="str">
        <f>+Hoja2!$C$142</f>
        <v>VALDEZ        (2)</v>
      </c>
      <c r="D23" s="17">
        <f>+Hoja2!$D$142</f>
        <v>789000</v>
      </c>
      <c r="E23" s="17">
        <f>+Hoja2!$E$142</f>
        <v>789599</v>
      </c>
      <c r="F23" s="103" t="str">
        <f>+Hoja2!$F$142</f>
        <v>SDX-RB</v>
      </c>
      <c r="G23" s="358">
        <f>+Hoja2!$G$142</f>
        <v>600</v>
      </c>
      <c r="H23" s="17" t="str">
        <f>+Hoja2!$H$142</f>
        <v>B</v>
      </c>
      <c r="I23" s="103" t="str">
        <f>+Hoja2!$I$142</f>
        <v>TDI</v>
      </c>
      <c r="J23" s="17" t="str">
        <f>+Hoja2!$J$142</f>
        <v>SI</v>
      </c>
      <c r="K23" s="17">
        <f>+Hoja2!$K$142</f>
        <v>6</v>
      </c>
      <c r="L23" s="131" t="str">
        <f>+Hoja2!$L$142</f>
        <v>ESME</v>
      </c>
    </row>
    <row r="24" spans="1:12" ht="13.5" thickBot="1" x14ac:dyDescent="0.25">
      <c r="A24" s="279"/>
      <c r="B24" s="136"/>
      <c r="C24" s="137"/>
      <c r="D24" s="16"/>
      <c r="E24" s="136"/>
      <c r="F24" s="137"/>
      <c r="G24" s="136"/>
      <c r="H24" s="136"/>
      <c r="I24" s="137"/>
      <c r="J24" s="136"/>
      <c r="K24" s="136"/>
      <c r="L24" s="168"/>
    </row>
    <row r="25" spans="1:12" x14ac:dyDescent="0.2">
      <c r="A25" s="280"/>
      <c r="B25" s="15"/>
      <c r="C25" s="111"/>
      <c r="D25" s="15"/>
      <c r="E25" s="15"/>
      <c r="F25" s="111"/>
      <c r="G25" s="15"/>
      <c r="H25" s="15"/>
      <c r="I25" s="111"/>
      <c r="J25" s="15"/>
      <c r="K25" s="15"/>
      <c r="L25" s="111"/>
    </row>
    <row r="26" spans="1:12" x14ac:dyDescent="0.2">
      <c r="A26" s="280"/>
      <c r="B26" s="15"/>
      <c r="C26" s="113" t="s">
        <v>701</v>
      </c>
      <c r="D26" s="55"/>
      <c r="E26" s="55"/>
      <c r="F26" s="113"/>
      <c r="G26" s="350">
        <f>SUM(G9+G10+G11+G12+G13+G14+G15+G16+G17+G18+G19+G20+G21+G22+G23)</f>
        <v>7800</v>
      </c>
      <c r="H26" s="15"/>
      <c r="I26" s="111"/>
      <c r="J26" s="15"/>
      <c r="K26" s="15"/>
      <c r="L26" s="111"/>
    </row>
    <row r="27" spans="1:12" x14ac:dyDescent="0.2">
      <c r="A27" s="280"/>
      <c r="B27" s="15"/>
      <c r="C27" s="112"/>
      <c r="D27" s="52"/>
      <c r="E27" s="52"/>
      <c r="F27" s="112"/>
      <c r="G27" s="52"/>
      <c r="H27" s="15"/>
      <c r="I27" s="111"/>
      <c r="J27" s="15"/>
      <c r="K27" s="15"/>
      <c r="L27" s="111"/>
    </row>
    <row r="28" spans="1:12" ht="13.5" thickBot="1" x14ac:dyDescent="0.25">
      <c r="A28" s="280"/>
      <c r="B28" s="15"/>
      <c r="C28" s="113" t="s">
        <v>197</v>
      </c>
      <c r="D28" s="56"/>
      <c r="E28" s="16"/>
      <c r="F28" s="111"/>
      <c r="G28" s="15"/>
      <c r="H28" s="15"/>
      <c r="I28" s="111"/>
      <c r="J28" s="15"/>
      <c r="K28" s="15"/>
      <c r="L28" s="111"/>
    </row>
    <row r="29" spans="1:12" ht="13.5" thickBot="1" x14ac:dyDescent="0.25">
      <c r="A29" s="83">
        <v>1</v>
      </c>
      <c r="B29" s="47" t="s">
        <v>501</v>
      </c>
      <c r="C29" s="114" t="s">
        <v>198</v>
      </c>
      <c r="D29" s="16">
        <v>300100</v>
      </c>
      <c r="E29" s="16">
        <v>300399</v>
      </c>
      <c r="F29" s="114" t="s">
        <v>199</v>
      </c>
      <c r="G29" s="47">
        <f>SUM((E29-D29)+1)</f>
        <v>300</v>
      </c>
      <c r="H29" s="47" t="s">
        <v>78</v>
      </c>
      <c r="I29" s="114" t="s">
        <v>79</v>
      </c>
      <c r="J29" s="47" t="s">
        <v>80</v>
      </c>
      <c r="K29" s="47">
        <v>2</v>
      </c>
      <c r="L29" s="134" t="s">
        <v>81</v>
      </c>
    </row>
    <row r="30" spans="1:12" x14ac:dyDescent="0.2">
      <c r="A30" s="81"/>
      <c r="B30" s="15"/>
      <c r="C30" s="111"/>
      <c r="D30" s="15"/>
      <c r="E30" s="15"/>
      <c r="F30" s="111"/>
      <c r="G30" s="15"/>
      <c r="H30" s="15"/>
      <c r="I30" s="111"/>
      <c r="J30" s="15"/>
      <c r="K30" s="15"/>
      <c r="L30" s="111"/>
    </row>
    <row r="31" spans="1:12" x14ac:dyDescent="0.2">
      <c r="A31" s="81"/>
      <c r="B31" s="15"/>
      <c r="C31" s="113" t="s">
        <v>114</v>
      </c>
      <c r="D31" s="53"/>
      <c r="E31" s="53"/>
      <c r="F31" s="109"/>
      <c r="G31" s="60">
        <f>SUM(G29)</f>
        <v>300</v>
      </c>
      <c r="H31" s="15"/>
      <c r="I31" s="111"/>
      <c r="J31" s="15"/>
      <c r="K31" s="15"/>
      <c r="L31" s="111"/>
    </row>
    <row r="32" spans="1:12" x14ac:dyDescent="0.2">
      <c r="A32" s="79"/>
      <c r="C32" s="115"/>
      <c r="F32" s="115"/>
      <c r="I32" s="115"/>
      <c r="L32" s="115"/>
    </row>
    <row r="33" spans="1:12" x14ac:dyDescent="0.2">
      <c r="A33" s="81"/>
      <c r="B33" s="15"/>
      <c r="C33" s="111"/>
      <c r="D33" s="15"/>
      <c r="E33" s="15"/>
      <c r="F33" s="111"/>
      <c r="G33" s="15"/>
      <c r="H33" s="15"/>
      <c r="I33" s="111"/>
      <c r="J33" s="15"/>
      <c r="K33" s="15"/>
      <c r="L33" s="111"/>
    </row>
    <row r="34" spans="1:12" x14ac:dyDescent="0.2">
      <c r="B34" s="51" t="s">
        <v>698</v>
      </c>
    </row>
    <row r="35" spans="1:12" x14ac:dyDescent="0.2">
      <c r="C35" s="111"/>
    </row>
    <row r="36" spans="1:12" x14ac:dyDescent="0.2">
      <c r="B36" s="211" t="s">
        <v>601</v>
      </c>
      <c r="C36" s="111" t="s">
        <v>702</v>
      </c>
    </row>
    <row r="37" spans="1:12" x14ac:dyDescent="0.2">
      <c r="B37" s="211" t="s">
        <v>703</v>
      </c>
      <c r="C37" s="111" t="s">
        <v>704</v>
      </c>
    </row>
    <row r="38" spans="1:12" x14ac:dyDescent="0.2">
      <c r="B38" s="211" t="s">
        <v>705</v>
      </c>
      <c r="C38" s="111" t="s">
        <v>706</v>
      </c>
    </row>
    <row r="39" spans="1:12" x14ac:dyDescent="0.2">
      <c r="B39" t="s">
        <v>699</v>
      </c>
      <c r="C39" s="111" t="s">
        <v>707</v>
      </c>
      <c r="D39" s="15"/>
      <c r="E39" s="15"/>
      <c r="F39" s="15"/>
      <c r="G39" s="371"/>
    </row>
  </sheetData>
  <mergeCells count="1">
    <mergeCell ref="C8:J8"/>
  </mergeCells>
  <phoneticPr fontId="6" type="noConversion"/>
  <printOptions horizontalCentered="1"/>
  <pageMargins left="0.75" right="0.37" top="1.48" bottom="1" header="0.99" footer="0.511811024"/>
  <pageSetup paperSize="9" orientation="portrait" r:id="rId1"/>
  <headerFooter alignWithMargins="0">
    <oddFooter>&amp;CPágina 4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L52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672" t="s">
        <v>783</v>
      </c>
      <c r="D8" s="672"/>
      <c r="E8" s="672"/>
      <c r="F8" s="672"/>
      <c r="G8" s="672"/>
      <c r="H8" s="672"/>
      <c r="I8" s="672"/>
      <c r="J8" s="672"/>
      <c r="L8" s="115"/>
    </row>
    <row r="9" spans="1:12" x14ac:dyDescent="0.2">
      <c r="A9" s="74">
        <f t="shared" ref="A9:A24" si="0">SUM(A8+1)</f>
        <v>1</v>
      </c>
      <c r="B9" s="102" t="str">
        <f>+Hoja2!$B$167</f>
        <v>ALLQ</v>
      </c>
      <c r="C9" s="102" t="str">
        <f>+Hoja2!$C$167</f>
        <v>ALLURIQUÍN    (1)</v>
      </c>
      <c r="D9" s="19">
        <f>+Hoja2!$D$167</f>
        <v>729100</v>
      </c>
      <c r="E9" s="19">
        <f>+Hoja2!$E$167</f>
        <v>729249</v>
      </c>
      <c r="F9" s="102" t="str">
        <f>+Hoja2!$F$167</f>
        <v>CPR-30</v>
      </c>
      <c r="G9" s="19">
        <f>+Hoja2!$G$167</f>
        <v>150</v>
      </c>
      <c r="H9" s="19" t="str">
        <f>+Hoja2!$H$167</f>
        <v>B</v>
      </c>
      <c r="I9" s="102" t="str">
        <f>+Hoja2!$I$167</f>
        <v>TDQ2</v>
      </c>
      <c r="J9" s="19" t="str">
        <f>+Hoja2!$J$167</f>
        <v>NO</v>
      </c>
      <c r="K9" s="19">
        <f>+Hoja2!$K$167</f>
        <v>2</v>
      </c>
      <c r="L9" s="102" t="str">
        <f>+Hoja2!$L$167</f>
        <v>PICH</v>
      </c>
    </row>
    <row r="10" spans="1:12" x14ac:dyDescent="0.2">
      <c r="A10" s="75">
        <f t="shared" si="0"/>
        <v>2</v>
      </c>
      <c r="B10" s="103" t="str">
        <f>+Hoja2!$B$168</f>
        <v>ATAH</v>
      </c>
      <c r="C10" s="103" t="str">
        <f>+Hoja2!$C$168</f>
        <v>ATAHUALPA</v>
      </c>
      <c r="D10" s="17">
        <f>+Hoja2!$D$168</f>
        <v>304100</v>
      </c>
      <c r="E10" s="17">
        <f>+Hoja2!$E$168</f>
        <v>304299</v>
      </c>
      <c r="F10" s="103" t="str">
        <f>+Hoja2!$F$168</f>
        <v>CPR-30</v>
      </c>
      <c r="G10" s="17">
        <f>+Hoja2!$G$168</f>
        <v>200</v>
      </c>
      <c r="H10" s="17" t="str">
        <f>+Hoja2!$H$168</f>
        <v>B</v>
      </c>
      <c r="I10" s="103" t="str">
        <f>+Hoja2!$I$168</f>
        <v>TDQ1</v>
      </c>
      <c r="J10" s="17" t="str">
        <f>+Hoja2!$J$168</f>
        <v>NO</v>
      </c>
      <c r="K10" s="17">
        <f>+Hoja2!$K$168</f>
        <v>2</v>
      </c>
      <c r="L10" s="103" t="str">
        <f>+Hoja2!$L$168</f>
        <v>PICH</v>
      </c>
    </row>
    <row r="11" spans="1:12" x14ac:dyDescent="0.2">
      <c r="A11" s="75">
        <f t="shared" si="0"/>
        <v>3</v>
      </c>
      <c r="B11" s="103" t="str">
        <f>+Hoja2!$B$169</f>
        <v>QCHE</v>
      </c>
      <c r="C11" s="103" t="str">
        <f>+Hoja2!$C$169</f>
        <v>EL QUINCHE</v>
      </c>
      <c r="D11" s="17">
        <f>+Hoja2!$D$169</f>
        <v>387000</v>
      </c>
      <c r="E11" s="17">
        <f>+Hoja2!$E$169</f>
        <v>387999</v>
      </c>
      <c r="F11" s="103" t="str">
        <f>+Hoja2!$F$169</f>
        <v>CPR-100</v>
      </c>
      <c r="G11" s="17">
        <f>+Hoja2!$G$169</f>
        <v>1000</v>
      </c>
      <c r="H11" s="17" t="str">
        <f>+Hoja2!$H$169</f>
        <v>B</v>
      </c>
      <c r="I11" s="103" t="str">
        <f>+Hoja2!$I$169</f>
        <v>TDQ1</v>
      </c>
      <c r="J11" s="17" t="str">
        <f>+Hoja2!$J$169</f>
        <v>SI</v>
      </c>
      <c r="K11" s="17">
        <f>+Hoja2!$K$169</f>
        <v>2</v>
      </c>
      <c r="L11" s="103" t="str">
        <f>+Hoja2!$L$169</f>
        <v>PICH</v>
      </c>
    </row>
    <row r="12" spans="1:12" x14ac:dyDescent="0.2">
      <c r="A12" s="75">
        <f t="shared" si="0"/>
        <v>4</v>
      </c>
      <c r="B12" s="103" t="str">
        <f>+Hoja2!$B$170</f>
        <v>GYLL</v>
      </c>
      <c r="C12" s="103" t="str">
        <f>+Hoja2!$C$170</f>
        <v>GUAYLLABAMBA</v>
      </c>
      <c r="D12" s="17">
        <f>+Hoja2!$D$170</f>
        <v>368000</v>
      </c>
      <c r="E12" s="17">
        <f>+Hoja2!$E$170</f>
        <v>368999</v>
      </c>
      <c r="F12" s="103" t="str">
        <f>+Hoja2!$F$170</f>
        <v>CPR-100</v>
      </c>
      <c r="G12" s="17">
        <f>+Hoja2!$G$170</f>
        <v>1000</v>
      </c>
      <c r="H12" s="17" t="str">
        <f>+Hoja2!$H$170</f>
        <v>B</v>
      </c>
      <c r="I12" s="103" t="str">
        <f>+Hoja2!$I$170</f>
        <v>TDQ1</v>
      </c>
      <c r="J12" s="17" t="str">
        <f>+Hoja2!$J$170</f>
        <v>SI</v>
      </c>
      <c r="K12" s="17">
        <f>+Hoja2!$K$170</f>
        <v>2</v>
      </c>
      <c r="L12" s="103" t="str">
        <f>+Hoja2!$L$170</f>
        <v>PICH</v>
      </c>
    </row>
    <row r="13" spans="1:12" x14ac:dyDescent="0.2">
      <c r="A13" s="75">
        <f t="shared" si="0"/>
        <v>5</v>
      </c>
      <c r="B13" s="103" t="str">
        <f>+Hoja2!$B$171</f>
        <v>LCRD</v>
      </c>
      <c r="C13" s="103" t="str">
        <f>+Hoja2!$C$171</f>
        <v>LA CONCORDIA</v>
      </c>
      <c r="D13" s="17">
        <f>+Hoja2!$D$171</f>
        <v>725000</v>
      </c>
      <c r="E13" s="17">
        <f>+Hoja2!$E$171</f>
        <v>725599</v>
      </c>
      <c r="F13" s="103" t="str">
        <f>+Hoja2!$F$171</f>
        <v>CPR-100</v>
      </c>
      <c r="G13" s="17">
        <f>+Hoja2!$G$171</f>
        <v>600</v>
      </c>
      <c r="H13" s="17" t="str">
        <f>+Hoja2!$H$171</f>
        <v>B</v>
      </c>
      <c r="I13" s="103" t="str">
        <f>+Hoja2!$I$171</f>
        <v>TDQ1</v>
      </c>
      <c r="J13" s="17" t="str">
        <f>+Hoja2!$J$171</f>
        <v>SI</v>
      </c>
      <c r="K13" s="17">
        <f>+Hoja2!$K$171</f>
        <v>2</v>
      </c>
      <c r="L13" s="103" t="str">
        <f>+Hoja2!$L$171</f>
        <v>PICH</v>
      </c>
    </row>
    <row r="14" spans="1:12" x14ac:dyDescent="0.2">
      <c r="A14" s="75">
        <f t="shared" si="0"/>
        <v>6</v>
      </c>
      <c r="B14" s="103" t="str">
        <f>+Hoja2!$B$172</f>
        <v>LMED</v>
      </c>
      <c r="C14" s="103" t="str">
        <f>+Hoja2!$C$172</f>
        <v>LA MERCED</v>
      </c>
      <c r="D14" s="17">
        <f>+Hoja2!$D$172</f>
        <v>385000</v>
      </c>
      <c r="E14" s="17">
        <f>+Hoja2!$E$172</f>
        <v>385599</v>
      </c>
      <c r="F14" s="103" t="str">
        <f>+Hoja2!$F$172</f>
        <v>CPR-100</v>
      </c>
      <c r="G14" s="17">
        <f>+Hoja2!$G$172</f>
        <v>600</v>
      </c>
      <c r="H14" s="17" t="str">
        <f>+Hoja2!$H$172</f>
        <v>B</v>
      </c>
      <c r="I14" s="103" t="str">
        <f>+Hoja2!$I$172</f>
        <v>TDQ1</v>
      </c>
      <c r="J14" s="17" t="str">
        <f>+Hoja2!$J$172</f>
        <v>SI</v>
      </c>
      <c r="K14" s="17">
        <f>+Hoja2!$K$172</f>
        <v>2</v>
      </c>
      <c r="L14" s="103" t="str">
        <f>+Hoja2!$L$172</f>
        <v>PICH</v>
      </c>
    </row>
    <row r="15" spans="1:12" x14ac:dyDescent="0.2">
      <c r="A15" s="75">
        <f t="shared" si="0"/>
        <v>7</v>
      </c>
      <c r="B15" s="103" t="str">
        <f>+Hoja2!$B$173</f>
        <v>LUZA</v>
      </c>
      <c r="C15" s="103" t="str">
        <f>+Hoja2!$C$173</f>
        <v>LUZ DE AMÉRICA</v>
      </c>
      <c r="D15" s="17">
        <f>+Hoja2!$D$173</f>
        <v>722100</v>
      </c>
      <c r="E15" s="17">
        <f>+Hoja2!$E$173</f>
        <v>722399</v>
      </c>
      <c r="F15" s="103" t="str">
        <f>+Hoja2!$F$173</f>
        <v>CPR-30</v>
      </c>
      <c r="G15" s="17">
        <f>+Hoja2!$G$173</f>
        <v>300</v>
      </c>
      <c r="H15" s="17" t="str">
        <f>+Hoja2!$H$173</f>
        <v>B</v>
      </c>
      <c r="I15" s="103" t="str">
        <f>+Hoja2!$I$173</f>
        <v>TDQ1</v>
      </c>
      <c r="J15" s="17" t="str">
        <f>+Hoja2!$J$173</f>
        <v>NO</v>
      </c>
      <c r="K15" s="17">
        <f>+Hoja2!$K$173</f>
        <v>2</v>
      </c>
      <c r="L15" s="103" t="str">
        <f>+Hoja2!$L$173</f>
        <v>PICH</v>
      </c>
    </row>
    <row r="16" spans="1:12" x14ac:dyDescent="0.2">
      <c r="A16" s="75">
        <f t="shared" si="0"/>
        <v>8</v>
      </c>
      <c r="B16" s="103" t="str">
        <f>+Hoja2!$B$174</f>
        <v>PVMD</v>
      </c>
      <c r="C16" s="103" t="str">
        <f>+Hoja2!$C$174</f>
        <v>P. V. MALDONADO</v>
      </c>
      <c r="D16" s="17">
        <f>+Hoja2!$D$174</f>
        <v>392100</v>
      </c>
      <c r="E16" s="17">
        <f>+Hoja2!$E$174</f>
        <v>392349</v>
      </c>
      <c r="F16" s="103" t="str">
        <f>+Hoja2!$F$174</f>
        <v>CPR-30</v>
      </c>
      <c r="G16" s="17">
        <f>+Hoja2!$G$174</f>
        <v>250</v>
      </c>
      <c r="H16" s="17" t="str">
        <f>+Hoja2!$H$174</f>
        <v>B</v>
      </c>
      <c r="I16" s="103" t="str">
        <f>+Hoja2!$I$174</f>
        <v>TDQ1</v>
      </c>
      <c r="J16" s="17" t="str">
        <f>+Hoja2!$J$174</f>
        <v>NO</v>
      </c>
      <c r="K16" s="17">
        <f>+Hoja2!$K$174</f>
        <v>2</v>
      </c>
      <c r="L16" s="103" t="str">
        <f>+Hoja2!$L$174</f>
        <v>PICH</v>
      </c>
    </row>
    <row r="17" spans="1:12" x14ac:dyDescent="0.2">
      <c r="A17" s="75">
        <f t="shared" si="0"/>
        <v>9</v>
      </c>
      <c r="B17" s="103" t="str">
        <f>+Hoja2!$B$175</f>
        <v>PIFO</v>
      </c>
      <c r="C17" s="103" t="str">
        <f>+Hoja2!$C$175</f>
        <v>PIFO</v>
      </c>
      <c r="D17" s="17">
        <f>+Hoja2!$D$175</f>
        <v>380000</v>
      </c>
      <c r="E17" s="17">
        <f>+Hoja2!$E$175</f>
        <v>381099</v>
      </c>
      <c r="F17" s="103" t="str">
        <f>+Hoja2!$F$175</f>
        <v>CPR-100</v>
      </c>
      <c r="G17" s="17">
        <f>+Hoja2!$G$175</f>
        <v>1100</v>
      </c>
      <c r="H17" s="17" t="str">
        <f>+Hoja2!$H$175</f>
        <v>B</v>
      </c>
      <c r="I17" s="103" t="str">
        <f>+Hoja2!$I$175</f>
        <v>TDQ1</v>
      </c>
      <c r="J17" s="17" t="str">
        <f>+Hoja2!$J$175</f>
        <v>SI</v>
      </c>
      <c r="K17" s="17">
        <f>+Hoja2!$K$175</f>
        <v>2</v>
      </c>
      <c r="L17" s="103" t="str">
        <f>+Hoja2!$L$175</f>
        <v>PICH</v>
      </c>
    </row>
    <row r="18" spans="1:12" x14ac:dyDescent="0.2">
      <c r="A18" s="75">
        <f t="shared" si="0"/>
        <v>10</v>
      </c>
      <c r="B18" s="103" t="str">
        <f>+Hoja2!$B$176</f>
        <v>PTAG</v>
      </c>
      <c r="C18" s="103" t="str">
        <f>+Hoja2!$C$176</f>
        <v>PINTAG</v>
      </c>
      <c r="D18" s="17">
        <f>+Hoja2!$D$176</f>
        <v>383100</v>
      </c>
      <c r="E18" s="17">
        <f>+Hoja2!$E$176</f>
        <v>383599</v>
      </c>
      <c r="F18" s="103" t="str">
        <f>+Hoja2!$F$176</f>
        <v>CPR-30</v>
      </c>
      <c r="G18" s="17">
        <f>+Hoja2!$G$176</f>
        <v>500</v>
      </c>
      <c r="H18" s="17" t="str">
        <f>+Hoja2!$H$176</f>
        <v>B</v>
      </c>
      <c r="I18" s="103" t="str">
        <f>+Hoja2!$I$176</f>
        <v>TDQ1</v>
      </c>
      <c r="J18" s="17" t="str">
        <f>+Hoja2!$J$176</f>
        <v>NO</v>
      </c>
      <c r="K18" s="17">
        <f>+Hoja2!$K$176</f>
        <v>2</v>
      </c>
      <c r="L18" s="103" t="str">
        <f>+Hoja2!$L$176</f>
        <v>PICH</v>
      </c>
    </row>
    <row r="19" spans="1:12" x14ac:dyDescent="0.2">
      <c r="A19" s="75">
        <f t="shared" si="0"/>
        <v>11</v>
      </c>
      <c r="B19" s="103" t="str">
        <f>+Hoja2!$B$177</f>
        <v>PLRO</v>
      </c>
      <c r="C19" s="103" t="str">
        <f>+Hoja2!$C$177</f>
        <v>PUÉLLARO</v>
      </c>
      <c r="D19" s="17">
        <f>+Hoja2!$D$177</f>
        <v>775100</v>
      </c>
      <c r="E19" s="17">
        <f>+Hoja2!$E$177</f>
        <v>775399</v>
      </c>
      <c r="F19" s="103" t="str">
        <f>+Hoja2!$F$177</f>
        <v>CPR-30</v>
      </c>
      <c r="G19" s="17">
        <f>+Hoja2!$G$177</f>
        <v>300</v>
      </c>
      <c r="H19" s="17" t="str">
        <f>+Hoja2!$H$177</f>
        <v>B</v>
      </c>
      <c r="I19" s="103" t="str">
        <f>+Hoja2!$I$177</f>
        <v>TDQ1</v>
      </c>
      <c r="J19" s="17" t="str">
        <f>+Hoja2!$J$177</f>
        <v>NO</v>
      </c>
      <c r="K19" s="17">
        <f>+Hoja2!$K$177</f>
        <v>2</v>
      </c>
      <c r="L19" s="103" t="str">
        <f>+Hoja2!$L$177</f>
        <v>PICH</v>
      </c>
    </row>
    <row r="20" spans="1:12" x14ac:dyDescent="0.2">
      <c r="A20" s="75">
        <f t="shared" si="0"/>
        <v>12</v>
      </c>
      <c r="B20" s="103" t="str">
        <f>+Hoja2!$B$178</f>
        <v>PMBO</v>
      </c>
      <c r="C20" s="103" t="str">
        <f>+Hoja2!$C$178</f>
        <v>PUEMBO</v>
      </c>
      <c r="D20" s="17">
        <f>+Hoja2!$D$178</f>
        <v>390000</v>
      </c>
      <c r="E20" s="17">
        <f>+Hoja2!$E$178</f>
        <v>391599</v>
      </c>
      <c r="F20" s="103" t="str">
        <f>+Hoja2!$F$178</f>
        <v>CPR-100</v>
      </c>
      <c r="G20" s="17">
        <f>+Hoja2!$G$178</f>
        <v>1600</v>
      </c>
      <c r="H20" s="17" t="str">
        <f>+Hoja2!$H$178</f>
        <v>B</v>
      </c>
      <c r="I20" s="103" t="str">
        <f>+Hoja2!$I$178</f>
        <v>TDQ1</v>
      </c>
      <c r="J20" s="17" t="str">
        <f>+Hoja2!$J$178</f>
        <v>SI</v>
      </c>
      <c r="K20" s="17">
        <f>+Hoja2!$K$178</f>
        <v>2</v>
      </c>
      <c r="L20" s="103" t="str">
        <f>+Hoja2!$L$178</f>
        <v>PICH</v>
      </c>
    </row>
    <row r="21" spans="1:12" x14ac:dyDescent="0.2">
      <c r="A21" s="75">
        <f t="shared" si="0"/>
        <v>13</v>
      </c>
      <c r="B21" s="103" t="str">
        <f>+Hoja2!$B$179</f>
        <v>SMBC</v>
      </c>
      <c r="C21" s="103" t="str">
        <f>+Hoja2!$C$179</f>
        <v>S. M. BANCOS</v>
      </c>
      <c r="D21" s="17">
        <f>+Hoja2!$D$179</f>
        <v>770100</v>
      </c>
      <c r="E21" s="17">
        <f>+Hoja2!$E$179</f>
        <v>770349</v>
      </c>
      <c r="F21" s="103" t="str">
        <f>+Hoja2!$F$179</f>
        <v>CPR-30</v>
      </c>
      <c r="G21" s="17">
        <f>+Hoja2!$G$179</f>
        <v>250</v>
      </c>
      <c r="H21" s="17" t="str">
        <f>+Hoja2!$H$179</f>
        <v>B</v>
      </c>
      <c r="I21" s="103" t="str">
        <f>+Hoja2!$I$179</f>
        <v>TDQ1</v>
      </c>
      <c r="J21" s="17" t="str">
        <f>+Hoja2!$J$179</f>
        <v>NO</v>
      </c>
      <c r="K21" s="17">
        <f>+Hoja2!$K$179</f>
        <v>2</v>
      </c>
      <c r="L21" s="103" t="str">
        <f>+Hoja2!$L$179</f>
        <v>PICH</v>
      </c>
    </row>
    <row r="22" spans="1:12" x14ac:dyDescent="0.2">
      <c r="A22" s="75">
        <f t="shared" si="0"/>
        <v>14</v>
      </c>
      <c r="B22" s="103" t="str">
        <f>+Hoja2!$B$180</f>
        <v>SJMS</v>
      </c>
      <c r="C22" s="103" t="str">
        <f>+Hoja2!$C$180</f>
        <v>SAN JOSÉ DE MINAS</v>
      </c>
      <c r="D22" s="17">
        <f>+Hoja2!$D$180</f>
        <v>302100</v>
      </c>
      <c r="E22" s="17">
        <f>+Hoja2!$E$180</f>
        <v>302249</v>
      </c>
      <c r="F22" s="103" t="str">
        <f>+Hoja2!$F$180</f>
        <v>CPR-30</v>
      </c>
      <c r="G22" s="17">
        <f>+Hoja2!$G$180</f>
        <v>150</v>
      </c>
      <c r="H22" s="17" t="str">
        <f>+Hoja2!$H$180</f>
        <v>B</v>
      </c>
      <c r="I22" s="103" t="str">
        <f>+Hoja2!$I$180</f>
        <v>TDQ1</v>
      </c>
      <c r="J22" s="17" t="str">
        <f>+Hoja2!$J$180</f>
        <v>NO</v>
      </c>
      <c r="K22" s="17">
        <f>+Hoja2!$K$180</f>
        <v>2</v>
      </c>
      <c r="L22" s="103" t="str">
        <f>+Hoja2!$L$180</f>
        <v>PICH</v>
      </c>
    </row>
    <row r="23" spans="1:12" x14ac:dyDescent="0.2">
      <c r="A23" s="75">
        <f t="shared" si="0"/>
        <v>15</v>
      </c>
      <c r="B23" s="103" t="str">
        <f>+Hoja2!$B$181</f>
        <v>VHER</v>
      </c>
      <c r="C23" s="103" t="str">
        <f>+Hoja2!$C$181</f>
        <v>VALLE HERMOSO</v>
      </c>
      <c r="D23" s="17">
        <f>+Hoja2!$D$181</f>
        <v>773100</v>
      </c>
      <c r="E23" s="17">
        <f>+Hoja2!$E$181</f>
        <v>773249</v>
      </c>
      <c r="F23" s="103" t="str">
        <f>+Hoja2!$F$181</f>
        <v>CPR-30</v>
      </c>
      <c r="G23" s="17">
        <f>+Hoja2!$G$181</f>
        <v>150</v>
      </c>
      <c r="H23" s="17" t="str">
        <f>+Hoja2!$H$181</f>
        <v>B</v>
      </c>
      <c r="I23" s="103" t="str">
        <f>+Hoja2!$I$181</f>
        <v>TDQ1</v>
      </c>
      <c r="J23" s="17" t="str">
        <f>+Hoja2!$J$181</f>
        <v>NO</v>
      </c>
      <c r="K23" s="17">
        <f>+Hoja2!$K$181</f>
        <v>2</v>
      </c>
      <c r="L23" s="103" t="str">
        <f>+Hoja2!$L$181</f>
        <v>PICH</v>
      </c>
    </row>
    <row r="24" spans="1:12" x14ac:dyDescent="0.2">
      <c r="A24" s="75">
        <f t="shared" si="0"/>
        <v>16</v>
      </c>
      <c r="B24" s="103" t="str">
        <f>+Hoja2!$B$182</f>
        <v>YARQ</v>
      </c>
      <c r="C24" s="103" t="str">
        <f>+Hoja2!$C$182</f>
        <v>YARUQUÍ</v>
      </c>
      <c r="D24" s="17">
        <f>+Hoja2!$D$182</f>
        <v>777100</v>
      </c>
      <c r="E24" s="17">
        <f>+Hoja2!$E$182</f>
        <v>777349</v>
      </c>
      <c r="F24" s="103" t="str">
        <f>+Hoja2!$F$182</f>
        <v>CPR-30</v>
      </c>
      <c r="G24" s="17">
        <f>+Hoja2!$G$182</f>
        <v>250</v>
      </c>
      <c r="H24" s="17" t="str">
        <f>+Hoja2!$H$182</f>
        <v>B</v>
      </c>
      <c r="I24" s="103" t="str">
        <f>+Hoja2!$I$182</f>
        <v>TDQ1</v>
      </c>
      <c r="J24" s="17" t="str">
        <f>+Hoja2!$J$182</f>
        <v>NO</v>
      </c>
      <c r="K24" s="17">
        <f>+Hoja2!$K$182</f>
        <v>2</v>
      </c>
      <c r="L24" s="103" t="str">
        <f>+Hoja2!$L$182</f>
        <v>PICH</v>
      </c>
    </row>
    <row r="25" spans="1:12" x14ac:dyDescent="0.2">
      <c r="A25" s="75">
        <f t="shared" ref="A25:A40" si="1">SUM(A24+1)</f>
        <v>17</v>
      </c>
      <c r="B25" s="103" t="str">
        <f>+Hoja2!$B$183</f>
        <v>ALAU</v>
      </c>
      <c r="C25" s="103" t="str">
        <f>+Hoja2!$C$183</f>
        <v>ALAUSÍ</v>
      </c>
      <c r="D25" s="17">
        <f>+Hoja2!$D$183</f>
        <v>930000</v>
      </c>
      <c r="E25" s="17">
        <f>+Hoja2!$E$183</f>
        <v>930599</v>
      </c>
      <c r="F25" s="103" t="str">
        <f>+Hoja2!$F$183</f>
        <v>CPR-100</v>
      </c>
      <c r="G25" s="17">
        <f>+Hoja2!$G$183</f>
        <v>600</v>
      </c>
      <c r="H25" s="17" t="str">
        <f>+Hoja2!$H$183</f>
        <v>B</v>
      </c>
      <c r="I25" s="103" t="str">
        <f>+Hoja2!$I$183</f>
        <v>TDA</v>
      </c>
      <c r="J25" s="17" t="str">
        <f>+Hoja2!$J$183</f>
        <v>SI</v>
      </c>
      <c r="K25" s="17">
        <f>+Hoja2!$K$183</f>
        <v>3</v>
      </c>
      <c r="L25" s="103" t="str">
        <f>+Hoja2!$L$183</f>
        <v>CHIM</v>
      </c>
    </row>
    <row r="26" spans="1:12" x14ac:dyDescent="0.2">
      <c r="A26" s="75">
        <f t="shared" si="1"/>
        <v>18</v>
      </c>
      <c r="B26" s="103" t="str">
        <f>+Hoja2!$B$184</f>
        <v>BANS</v>
      </c>
      <c r="C26" s="103" t="str">
        <f>+Hoja2!$C$184</f>
        <v>BAÑOS</v>
      </c>
      <c r="D26" s="17">
        <f>+Hoja2!$D$184</f>
        <v>740000</v>
      </c>
      <c r="E26" s="17">
        <f>+Hoja2!$E$184</f>
        <v>740999</v>
      </c>
      <c r="F26" s="103" t="str">
        <f>+Hoja2!$F$184</f>
        <v>CPR-100</v>
      </c>
      <c r="G26" s="17">
        <f>+Hoja2!$G$184</f>
        <v>1000</v>
      </c>
      <c r="H26" s="17" t="str">
        <f>+Hoja2!$H$184</f>
        <v>B</v>
      </c>
      <c r="I26" s="103" t="str">
        <f>+Hoja2!$I$184</f>
        <v>TDA</v>
      </c>
      <c r="J26" s="17" t="str">
        <f>+Hoja2!$J$184</f>
        <v>SI</v>
      </c>
      <c r="K26" s="17">
        <f>+Hoja2!$K$184</f>
        <v>3</v>
      </c>
      <c r="L26" s="103" t="str">
        <f>+Hoja2!$L$184</f>
        <v>TUNG</v>
      </c>
    </row>
    <row r="27" spans="1:12" x14ac:dyDescent="0.2">
      <c r="A27" s="75">
        <f t="shared" si="1"/>
        <v>19</v>
      </c>
      <c r="B27" s="103" t="str">
        <f>+Hoja2!$B$185</f>
        <v>CAJB</v>
      </c>
      <c r="C27" s="103" t="str">
        <f>+Hoja2!$C$185</f>
        <v>CAJABAMBA</v>
      </c>
      <c r="D27" s="17">
        <f>+Hoja2!$D$185</f>
        <v>912100</v>
      </c>
      <c r="E27" s="17">
        <f>+Hoja2!$E$185</f>
        <v>912249</v>
      </c>
      <c r="F27" s="103" t="str">
        <f>+Hoja2!$F$185</f>
        <v>CPR-30</v>
      </c>
      <c r="G27" s="17">
        <f>+Hoja2!$G$185</f>
        <v>150</v>
      </c>
      <c r="H27" s="17" t="str">
        <f>+Hoja2!$H$185</f>
        <v>B</v>
      </c>
      <c r="I27" s="103" t="str">
        <f>+Hoja2!$I$185</f>
        <v>TDA</v>
      </c>
      <c r="J27" s="17" t="str">
        <f>+Hoja2!$J$185</f>
        <v>NO</v>
      </c>
      <c r="K27" s="17">
        <f>+Hoja2!$K$185</f>
        <v>3</v>
      </c>
      <c r="L27" s="103" t="str">
        <f>+Hoja2!$L$185</f>
        <v>CHIM</v>
      </c>
    </row>
    <row r="28" spans="1:12" x14ac:dyDescent="0.2">
      <c r="A28" s="75">
        <f t="shared" si="1"/>
        <v>20</v>
      </c>
      <c r="B28" s="103" t="str">
        <f>+Hoja2!$B$186</f>
        <v>CALM</v>
      </c>
      <c r="C28" s="103" t="str">
        <f>+Hoja2!$C$186</f>
        <v>CALUMA</v>
      </c>
      <c r="D28" s="17">
        <f>+Hoja2!$D$186</f>
        <v>974100</v>
      </c>
      <c r="E28" s="17">
        <f>+Hoja2!$E$186</f>
        <v>974699</v>
      </c>
      <c r="F28" s="103" t="str">
        <f>+Hoja2!$F$186</f>
        <v>CPR-60</v>
      </c>
      <c r="G28" s="17">
        <f>+Hoja2!$G$186</f>
        <v>600</v>
      </c>
      <c r="H28" s="17" t="str">
        <f>+Hoja2!$H$186</f>
        <v>B</v>
      </c>
      <c r="I28" s="103" t="str">
        <f>+Hoja2!$I$186</f>
        <v>TDA</v>
      </c>
      <c r="J28" s="17" t="str">
        <f>+Hoja2!$J$186</f>
        <v>NO</v>
      </c>
      <c r="K28" s="17">
        <f>+Hoja2!$K$186</f>
        <v>3</v>
      </c>
      <c r="L28" s="103" t="str">
        <f>+Hoja2!$L$186</f>
        <v>BOLI</v>
      </c>
    </row>
    <row r="29" spans="1:12" x14ac:dyDescent="0.2">
      <c r="A29" s="75">
        <f t="shared" si="1"/>
        <v>21</v>
      </c>
      <c r="B29" s="103" t="str">
        <f>+Hoja2!$B$187</f>
        <v>CEVL</v>
      </c>
      <c r="C29" s="103" t="str">
        <f>+Hoja2!$C$187</f>
        <v>CEVALLOS</v>
      </c>
      <c r="D29" s="17">
        <f>+Hoja2!$D$187</f>
        <v>872100</v>
      </c>
      <c r="E29" s="17">
        <f>+Hoja2!$E$187</f>
        <v>872549</v>
      </c>
      <c r="F29" s="103" t="str">
        <f>+Hoja2!$F$187</f>
        <v>CPR-30</v>
      </c>
      <c r="G29" s="17">
        <f>+Hoja2!$G$187</f>
        <v>450</v>
      </c>
      <c r="H29" s="17" t="str">
        <f>+Hoja2!$H$187</f>
        <v>B</v>
      </c>
      <c r="I29" s="103" t="str">
        <f>+Hoja2!$I$187</f>
        <v>TDA</v>
      </c>
      <c r="J29" s="17" t="str">
        <f>+Hoja2!$J$187</f>
        <v>NO</v>
      </c>
      <c r="K29" s="17">
        <f>+Hoja2!$K$187</f>
        <v>3</v>
      </c>
      <c r="L29" s="103" t="str">
        <f>+Hoja2!$L$187</f>
        <v>TUNG</v>
      </c>
    </row>
    <row r="30" spans="1:12" x14ac:dyDescent="0.2">
      <c r="A30" s="75">
        <f t="shared" si="1"/>
        <v>22</v>
      </c>
      <c r="B30" s="103" t="str">
        <f>+Hoja2!$B$188</f>
        <v>CHIL</v>
      </c>
      <c r="C30" s="103" t="str">
        <f>+Hoja2!$C$188</f>
        <v>CHILLANES</v>
      </c>
      <c r="D30" s="17">
        <f>+Hoja2!$D$188</f>
        <v>978100</v>
      </c>
      <c r="E30" s="17">
        <f>+Hoja2!$E$188</f>
        <v>978399</v>
      </c>
      <c r="F30" s="103" t="str">
        <f>+Hoja2!$F$188</f>
        <v>CPR-30</v>
      </c>
      <c r="G30" s="17">
        <f>+Hoja2!$G$188</f>
        <v>300</v>
      </c>
      <c r="H30" s="17" t="str">
        <f>+Hoja2!$H$188</f>
        <v>B</v>
      </c>
      <c r="I30" s="103" t="str">
        <f>+Hoja2!$I$188</f>
        <v>TDA</v>
      </c>
      <c r="J30" s="17" t="str">
        <f>+Hoja2!$J$188</f>
        <v>NO</v>
      </c>
      <c r="K30" s="17">
        <f>+Hoja2!$K$188</f>
        <v>3</v>
      </c>
      <c r="L30" s="103" t="str">
        <f>+Hoja2!$L$188</f>
        <v>BOLI</v>
      </c>
    </row>
    <row r="31" spans="1:12" x14ac:dyDescent="0.2">
      <c r="A31" s="75">
        <f t="shared" si="1"/>
        <v>23</v>
      </c>
      <c r="B31" s="103" t="str">
        <f>+Hoja2!$B$189</f>
        <v>CHUN</v>
      </c>
      <c r="C31" s="103" t="str">
        <f>+Hoja2!$C$189</f>
        <v>CHUNCHI</v>
      </c>
      <c r="D31" s="17">
        <f>+Hoja2!$D$189</f>
        <v>936100</v>
      </c>
      <c r="E31" s="17">
        <f>+Hoja2!$E$189</f>
        <v>936399</v>
      </c>
      <c r="F31" s="103" t="str">
        <f>+Hoja2!$F$189</f>
        <v>CPR-30</v>
      </c>
      <c r="G31" s="17">
        <f>+Hoja2!$G$189</f>
        <v>300</v>
      </c>
      <c r="H31" s="17" t="str">
        <f>+Hoja2!$H$189</f>
        <v>B</v>
      </c>
      <c r="I31" s="103" t="str">
        <f>+Hoja2!$I$189</f>
        <v>TDA</v>
      </c>
      <c r="J31" s="17" t="str">
        <f>+Hoja2!$J$189</f>
        <v>NO</v>
      </c>
      <c r="K31" s="17">
        <f>+Hoja2!$K$189</f>
        <v>3</v>
      </c>
      <c r="L31" s="103" t="str">
        <f>+Hoja2!$L$189</f>
        <v>CHIM</v>
      </c>
    </row>
    <row r="32" spans="1:12" x14ac:dyDescent="0.2">
      <c r="A32" s="75">
        <f t="shared" si="1"/>
        <v>24</v>
      </c>
      <c r="B32" s="103" t="str">
        <f>+Hoja2!$B$190</f>
        <v>ECHA</v>
      </c>
      <c r="C32" s="103" t="str">
        <f>+Hoja2!$C$190</f>
        <v>ECHEANDÍA</v>
      </c>
      <c r="D32" s="17">
        <f>+Hoja2!$D$190</f>
        <v>970100</v>
      </c>
      <c r="E32" s="17">
        <f>+Hoja2!$E$190</f>
        <v>970399</v>
      </c>
      <c r="F32" s="103" t="str">
        <f>+Hoja2!$F$190</f>
        <v>CPR-30</v>
      </c>
      <c r="G32" s="17">
        <f>+Hoja2!$G$190</f>
        <v>300</v>
      </c>
      <c r="H32" s="17" t="str">
        <f>+Hoja2!$H$190</f>
        <v>B</v>
      </c>
      <c r="I32" s="103" t="str">
        <f>+Hoja2!$I$190</f>
        <v>TDA</v>
      </c>
      <c r="J32" s="17" t="str">
        <f>+Hoja2!$J$190</f>
        <v>NO</v>
      </c>
      <c r="K32" s="17">
        <f>+Hoja2!$K$190</f>
        <v>3</v>
      </c>
      <c r="L32" s="103" t="str">
        <f>+Hoja2!$L$190</f>
        <v>BOLI</v>
      </c>
    </row>
    <row r="33" spans="1:12" x14ac:dyDescent="0.2">
      <c r="A33" s="75">
        <f t="shared" si="1"/>
        <v>25</v>
      </c>
      <c r="B33" s="103" t="str">
        <f>+Hoja2!$B$191</f>
        <v>CORZ</v>
      </c>
      <c r="C33" s="103" t="str">
        <f>+Hoja2!$C$191</f>
        <v>EL CORAZÓN</v>
      </c>
      <c r="D33" s="17">
        <f>+Hoja2!$D$191</f>
        <v>684000</v>
      </c>
      <c r="E33" s="17">
        <f>+Hoja2!$E$191</f>
        <v>684399</v>
      </c>
      <c r="F33" s="103" t="str">
        <f>+Hoja2!$F$191</f>
        <v>CPR-100</v>
      </c>
      <c r="G33" s="17">
        <f>+Hoja2!$G$191</f>
        <v>400</v>
      </c>
      <c r="H33" s="17" t="str">
        <f>+Hoja2!$H$191</f>
        <v>B</v>
      </c>
      <c r="I33" s="103" t="str">
        <f>+Hoja2!$I$191</f>
        <v>TDQ1</v>
      </c>
      <c r="J33" s="17" t="str">
        <f>+Hoja2!$J$191</f>
        <v>SI</v>
      </c>
      <c r="K33" s="17">
        <f>+Hoja2!$K$191</f>
        <v>3</v>
      </c>
      <c r="L33" s="103" t="str">
        <f>+Hoja2!$L$191</f>
        <v>COTO</v>
      </c>
    </row>
    <row r="34" spans="1:12" x14ac:dyDescent="0.2">
      <c r="A34" s="75">
        <f t="shared" si="1"/>
        <v>26</v>
      </c>
      <c r="B34" s="103" t="str">
        <f>+Hoja2!$B$192</f>
        <v>GMTE</v>
      </c>
      <c r="C34" s="103" t="str">
        <f>+Hoja2!$C$192</f>
        <v>GUAMOTE</v>
      </c>
      <c r="D34" s="17">
        <f>+Hoja2!$D$192</f>
        <v>916100</v>
      </c>
      <c r="E34" s="17">
        <f>+Hoja2!$E$192</f>
        <v>916249</v>
      </c>
      <c r="F34" s="103" t="str">
        <f>+Hoja2!$F$192</f>
        <v>CPR-30</v>
      </c>
      <c r="G34" s="17">
        <f>+Hoja2!$G$192</f>
        <v>150</v>
      </c>
      <c r="H34" s="17" t="str">
        <f>+Hoja2!$H$192</f>
        <v>B</v>
      </c>
      <c r="I34" s="103" t="str">
        <f>+Hoja2!$I$192</f>
        <v>TDA</v>
      </c>
      <c r="J34" s="17" t="str">
        <f>+Hoja2!$J$192</f>
        <v>NO</v>
      </c>
      <c r="K34" s="17">
        <f>+Hoja2!$K$192</f>
        <v>3</v>
      </c>
      <c r="L34" s="103" t="str">
        <f>+Hoja2!$L$192</f>
        <v>CHIM</v>
      </c>
    </row>
    <row r="35" spans="1:12" x14ac:dyDescent="0.2">
      <c r="A35" s="75">
        <f t="shared" si="1"/>
        <v>27</v>
      </c>
      <c r="B35" s="103" t="str">
        <f>+Hoja2!$B$193</f>
        <v>GUAN</v>
      </c>
      <c r="C35" s="103" t="str">
        <f>+Hoja2!$C$193</f>
        <v>GUANO</v>
      </c>
      <c r="D35" s="17">
        <f>+Hoja2!$D$193</f>
        <v>900000</v>
      </c>
      <c r="E35" s="17">
        <f>+Hoja2!$E$193</f>
        <v>900599</v>
      </c>
      <c r="F35" s="103" t="str">
        <f>+Hoja2!$F$193</f>
        <v>CPR-100</v>
      </c>
      <c r="G35" s="17">
        <f>+Hoja2!$G$193</f>
        <v>600</v>
      </c>
      <c r="H35" s="17" t="str">
        <f>+Hoja2!$H$193</f>
        <v>B</v>
      </c>
      <c r="I35" s="103" t="str">
        <f>+Hoja2!$I$193</f>
        <v>TDA</v>
      </c>
      <c r="J35" s="17" t="str">
        <f>+Hoja2!$J$193</f>
        <v>SI</v>
      </c>
      <c r="K35" s="17">
        <f>+Hoja2!$K$193</f>
        <v>3</v>
      </c>
      <c r="L35" s="103" t="str">
        <f>+Hoja2!$L$193</f>
        <v>CHIM</v>
      </c>
    </row>
    <row r="36" spans="1:12" x14ac:dyDescent="0.2">
      <c r="A36" s="75">
        <f t="shared" si="1"/>
        <v>28</v>
      </c>
      <c r="B36" s="103" t="str">
        <f>+Hoja2!$B$194</f>
        <v>HGRA</v>
      </c>
      <c r="C36" s="103" t="str">
        <f>+Hoja2!$C$194</f>
        <v>HUIGRA</v>
      </c>
      <c r="D36" s="17">
        <f>+Hoja2!$D$194</f>
        <v>938100</v>
      </c>
      <c r="E36" s="17">
        <f>+Hoja2!$E$194</f>
        <v>938349</v>
      </c>
      <c r="F36" s="103" t="str">
        <f>+Hoja2!$F$194</f>
        <v>CPR-30</v>
      </c>
      <c r="G36" s="17">
        <f>+Hoja2!$G$194</f>
        <v>250</v>
      </c>
      <c r="H36" s="17" t="str">
        <f>+Hoja2!$H$194</f>
        <v>B</v>
      </c>
      <c r="I36" s="103" t="str">
        <f>+Hoja2!$I$194</f>
        <v>TDA</v>
      </c>
      <c r="J36" s="17" t="str">
        <f>+Hoja2!$J$194</f>
        <v>NO</v>
      </c>
      <c r="K36" s="17">
        <f>+Hoja2!$K$194</f>
        <v>3</v>
      </c>
      <c r="L36" s="103" t="str">
        <f>+Hoja2!$L$194</f>
        <v>CHIM</v>
      </c>
    </row>
    <row r="37" spans="1:12" x14ac:dyDescent="0.2">
      <c r="A37" s="75">
        <f t="shared" si="1"/>
        <v>29</v>
      </c>
      <c r="B37" s="103" t="str">
        <f>+Hoja2!$B$195</f>
        <v>LMAN</v>
      </c>
      <c r="C37" s="103" t="str">
        <f>+Hoja2!$C$195</f>
        <v>LA MANÁ</v>
      </c>
      <c r="D37" s="17">
        <f>+Hoja2!$D$195</f>
        <v>688000</v>
      </c>
      <c r="E37" s="17">
        <f>+Hoja2!$E$195</f>
        <v>688999</v>
      </c>
      <c r="F37" s="103" t="str">
        <f>+Hoja2!$F$195</f>
        <v>CPR-100</v>
      </c>
      <c r="G37" s="17">
        <f>+Hoja2!$G$195</f>
        <v>1000</v>
      </c>
      <c r="H37" s="17" t="str">
        <f>+Hoja2!$H$195</f>
        <v>B</v>
      </c>
      <c r="I37" s="103" t="str">
        <f>+Hoja2!$I$195</f>
        <v>TDQ1</v>
      </c>
      <c r="J37" s="17" t="str">
        <f>+Hoja2!$J$195</f>
        <v>SI</v>
      </c>
      <c r="K37" s="17">
        <f>+Hoja2!$K$195</f>
        <v>3</v>
      </c>
      <c r="L37" s="103" t="str">
        <f>+Hoja2!$L$195</f>
        <v>COTX</v>
      </c>
    </row>
    <row r="38" spans="1:12" x14ac:dyDescent="0.2">
      <c r="A38" s="75">
        <f t="shared" si="1"/>
        <v>30</v>
      </c>
      <c r="B38" s="103" t="str">
        <f>+Hoja2!$B$196</f>
        <v>LASS</v>
      </c>
      <c r="C38" s="103" t="str">
        <f>+Hoja2!$C$196</f>
        <v>LASSO</v>
      </c>
      <c r="D38" s="17">
        <f>+Hoja2!$D$196</f>
        <v>719000</v>
      </c>
      <c r="E38" s="17">
        <f>+Hoja2!$E$196</f>
        <v>719499</v>
      </c>
      <c r="F38" s="103" t="str">
        <f>+Hoja2!$F$196</f>
        <v>CPR-100</v>
      </c>
      <c r="G38" s="17">
        <f>+Hoja2!$G$196</f>
        <v>500</v>
      </c>
      <c r="H38" s="17" t="str">
        <f>+Hoja2!$H$196</f>
        <v>B</v>
      </c>
      <c r="I38" s="103" t="str">
        <f>+Hoja2!$I$196</f>
        <v>TDA</v>
      </c>
      <c r="J38" s="17" t="str">
        <f>+Hoja2!$J$196</f>
        <v>SI</v>
      </c>
      <c r="K38" s="17">
        <f>+Hoja2!$K$196</f>
        <v>3</v>
      </c>
      <c r="L38" s="103" t="str">
        <f>+Hoja2!$L$196</f>
        <v>COTX</v>
      </c>
    </row>
    <row r="39" spans="1:12" x14ac:dyDescent="0.2">
      <c r="A39" s="75">
        <f t="shared" si="1"/>
        <v>31</v>
      </c>
      <c r="B39" s="103" t="str">
        <f>+Hoja2!$B$197</f>
        <v>MERA</v>
      </c>
      <c r="C39" s="103" t="str">
        <f>+Hoja2!$C$197</f>
        <v>MERA</v>
      </c>
      <c r="D39" s="17">
        <f>+Hoja2!$D$197</f>
        <v>790100</v>
      </c>
      <c r="E39" s="17">
        <f>+Hoja2!$E$197</f>
        <v>790199</v>
      </c>
      <c r="F39" s="103" t="str">
        <f>+Hoja2!$F$197</f>
        <v>CPR-30</v>
      </c>
      <c r="G39" s="17">
        <f>+Hoja2!$G$197</f>
        <v>100</v>
      </c>
      <c r="H39" s="17" t="str">
        <f>+Hoja2!$H$197</f>
        <v>B</v>
      </c>
      <c r="I39" s="103" t="str">
        <f>+Hoja2!$I$197</f>
        <v>TDA</v>
      </c>
      <c r="J39" s="17" t="str">
        <f>+Hoja2!$J$197</f>
        <v>NO</v>
      </c>
      <c r="K39" s="17">
        <f>+Hoja2!$K$197</f>
        <v>3</v>
      </c>
      <c r="L39" s="103" t="str">
        <f>+Hoja2!$L$197</f>
        <v>PAST</v>
      </c>
    </row>
    <row r="40" spans="1:12" x14ac:dyDescent="0.2">
      <c r="A40" s="75">
        <f t="shared" si="1"/>
        <v>32</v>
      </c>
      <c r="B40" s="103" t="str">
        <f>+Hoja2!$B$198</f>
        <v>MOCH</v>
      </c>
      <c r="C40" s="103" t="str">
        <f>+Hoja2!$C$198</f>
        <v>MOCHA</v>
      </c>
      <c r="D40" s="17">
        <f>+Hoja2!$D$198</f>
        <v>779100</v>
      </c>
      <c r="E40" s="17">
        <f>+Hoja2!$E$198</f>
        <v>779349</v>
      </c>
      <c r="F40" s="103" t="str">
        <f>+Hoja2!$F$198</f>
        <v>CPR-30</v>
      </c>
      <c r="G40" s="17">
        <f>+Hoja2!$G$198</f>
        <v>250</v>
      </c>
      <c r="H40" s="17" t="str">
        <f>+Hoja2!$H$198</f>
        <v>B</v>
      </c>
      <c r="I40" s="103" t="str">
        <f>+Hoja2!$I$198</f>
        <v>TDA</v>
      </c>
      <c r="J40" s="17" t="str">
        <f>+Hoja2!$J$198</f>
        <v>NO</v>
      </c>
      <c r="K40" s="17">
        <f>+Hoja2!$K$198</f>
        <v>3</v>
      </c>
      <c r="L40" s="103" t="str">
        <f>+Hoja2!$L$198</f>
        <v>TUNG</v>
      </c>
    </row>
    <row r="41" spans="1:12" x14ac:dyDescent="0.2">
      <c r="A41" s="75">
        <f t="shared" ref="A41:A50" si="2">SUM(A40+1)</f>
        <v>33</v>
      </c>
      <c r="B41" s="103" t="str">
        <f>+Hoja2!$B$199</f>
        <v>PLTG</v>
      </c>
      <c r="C41" s="103" t="str">
        <f>+Hoja2!$C$199</f>
        <v>PALLATANGA    (1)</v>
      </c>
      <c r="D41" s="17">
        <f>+Hoja2!$D$199</f>
        <v>919100</v>
      </c>
      <c r="E41" s="17">
        <f>+Hoja2!$E$199</f>
        <v>919399</v>
      </c>
      <c r="F41" s="103" t="str">
        <f>+Hoja2!$F$199</f>
        <v>CPR-30</v>
      </c>
      <c r="G41" s="17">
        <f>+Hoja2!$G$199</f>
        <v>300</v>
      </c>
      <c r="H41" s="17" t="str">
        <f>+Hoja2!$H$199</f>
        <v>B</v>
      </c>
      <c r="I41" s="103" t="str">
        <f>+Hoja2!$I$199</f>
        <v>TDQ2</v>
      </c>
      <c r="J41" s="17" t="str">
        <f>+Hoja2!$J$199</f>
        <v>NO</v>
      </c>
      <c r="K41" s="17">
        <f>+Hoja2!$K$199</f>
        <v>3</v>
      </c>
      <c r="L41" s="103" t="str">
        <f>+Hoja2!$L$199</f>
        <v>CHIM</v>
      </c>
    </row>
    <row r="42" spans="1:12" x14ac:dyDescent="0.2">
      <c r="A42" s="75">
        <f t="shared" si="2"/>
        <v>34</v>
      </c>
      <c r="B42" s="103" t="str">
        <f>+Hoja2!$B$200</f>
        <v>PALR</v>
      </c>
      <c r="C42" s="103" t="str">
        <f>+Hoja2!$C$200</f>
        <v>PALORA</v>
      </c>
      <c r="D42" s="17">
        <f>+Hoja2!$D$200</f>
        <v>312100</v>
      </c>
      <c r="E42" s="17">
        <f>+Hoja2!$E$200</f>
        <v>312249</v>
      </c>
      <c r="F42" s="103" t="str">
        <f>+Hoja2!$F$200</f>
        <v>CPR-30</v>
      </c>
      <c r="G42" s="17">
        <f>+Hoja2!$G$200</f>
        <v>150</v>
      </c>
      <c r="H42" s="17" t="str">
        <f>+Hoja2!$H$200</f>
        <v>B</v>
      </c>
      <c r="I42" s="103" t="str">
        <f>+Hoja2!$I$200</f>
        <v>TDA</v>
      </c>
      <c r="J42" s="17" t="str">
        <f>+Hoja2!$J$200</f>
        <v>NO</v>
      </c>
      <c r="K42" s="17">
        <f>+Hoja2!$K$200</f>
        <v>3</v>
      </c>
      <c r="L42" s="103" t="str">
        <f>+Hoja2!$L$200</f>
        <v>MOR</v>
      </c>
    </row>
    <row r="43" spans="1:12" x14ac:dyDescent="0.2">
      <c r="A43" s="75">
        <f t="shared" si="2"/>
        <v>35</v>
      </c>
      <c r="B43" s="103" t="str">
        <f>+Hoja2!$B$201</f>
        <v xml:space="preserve">PATE </v>
      </c>
      <c r="C43" s="103" t="str">
        <f>+Hoja2!$C$201</f>
        <v>PATATE</v>
      </c>
      <c r="D43" s="17">
        <f>+Hoja2!$D$201</f>
        <v>870100</v>
      </c>
      <c r="E43" s="17">
        <f>+Hoja2!$E$201</f>
        <v>870349</v>
      </c>
      <c r="F43" s="103" t="str">
        <f>+Hoja2!$F$201</f>
        <v>CPR-30</v>
      </c>
      <c r="G43" s="17">
        <f>+Hoja2!$G$201</f>
        <v>250</v>
      </c>
      <c r="H43" s="17" t="str">
        <f>+Hoja2!$H$201</f>
        <v>B</v>
      </c>
      <c r="I43" s="103" t="str">
        <f>+Hoja2!$I$201</f>
        <v>TDA</v>
      </c>
      <c r="J43" s="17" t="str">
        <f>+Hoja2!$J$201</f>
        <v>NO</v>
      </c>
      <c r="K43" s="17">
        <f>+Hoja2!$K$201</f>
        <v>3</v>
      </c>
      <c r="L43" s="103" t="str">
        <f>+Hoja2!$L$201</f>
        <v>TUNG</v>
      </c>
    </row>
    <row r="44" spans="1:12" x14ac:dyDescent="0.2">
      <c r="A44" s="75">
        <f t="shared" si="2"/>
        <v>36</v>
      </c>
      <c r="B44" s="103" t="str">
        <f>+Hoja2!$B$202</f>
        <v>PELO</v>
      </c>
      <c r="C44" s="103" t="str">
        <f>+Hoja2!$C$202</f>
        <v>PELILEO</v>
      </c>
      <c r="D44" s="17">
        <f>+Hoja2!$D$202</f>
        <v>871000</v>
      </c>
      <c r="E44" s="17">
        <f>+Hoja2!$E$202</f>
        <v>871999</v>
      </c>
      <c r="F44" s="103" t="str">
        <f>+Hoja2!$F$202</f>
        <v>CPR-100</v>
      </c>
      <c r="G44" s="17">
        <f>+Hoja2!$G$202</f>
        <v>1000</v>
      </c>
      <c r="H44" s="17" t="str">
        <f>+Hoja2!$H$202</f>
        <v>B</v>
      </c>
      <c r="I44" s="103" t="str">
        <f>+Hoja2!$I$202</f>
        <v>TDA</v>
      </c>
      <c r="J44" s="17" t="str">
        <f>+Hoja2!$J$202</f>
        <v>SI</v>
      </c>
      <c r="K44" s="17">
        <f>+Hoja2!$K$202</f>
        <v>3</v>
      </c>
      <c r="L44" s="103" t="str">
        <f>+Hoja2!$L$202</f>
        <v>TUNG</v>
      </c>
    </row>
    <row r="45" spans="1:12" x14ac:dyDescent="0.2">
      <c r="A45" s="75">
        <f t="shared" si="2"/>
        <v>37</v>
      </c>
      <c r="B45" s="103" t="str">
        <f>+Hoja2!$B$203</f>
        <v>PENI</v>
      </c>
      <c r="C45" s="103" t="str">
        <f>+Hoja2!$C$203</f>
        <v>PENIPE</v>
      </c>
      <c r="D45" s="17">
        <f>+Hoja2!$D$203</f>
        <v>907100</v>
      </c>
      <c r="E45" s="17">
        <f>+Hoja2!$E$203</f>
        <v>907199</v>
      </c>
      <c r="F45" s="103" t="str">
        <f>+Hoja2!$F$203</f>
        <v>CPR-30</v>
      </c>
      <c r="G45" s="17">
        <f>+Hoja2!$G$203</f>
        <v>100</v>
      </c>
      <c r="H45" s="17" t="str">
        <f>+Hoja2!$H$203</f>
        <v>B</v>
      </c>
      <c r="I45" s="103" t="str">
        <f>+Hoja2!$I$203</f>
        <v>TDA</v>
      </c>
      <c r="J45" s="17" t="str">
        <f>+Hoja2!$J$203</f>
        <v>NO</v>
      </c>
      <c r="K45" s="17">
        <f>+Hoja2!$K$203</f>
        <v>3</v>
      </c>
      <c r="L45" s="103" t="str">
        <f>+Hoja2!$L$203</f>
        <v>CHIM</v>
      </c>
    </row>
    <row r="46" spans="1:12" x14ac:dyDescent="0.2">
      <c r="A46" s="75">
        <f t="shared" si="2"/>
        <v>38</v>
      </c>
      <c r="B46" s="103" t="str">
        <f>+Hoja2!$B$204</f>
        <v>PLLR</v>
      </c>
      <c r="C46" s="103" t="str">
        <f>+Hoja2!$C$204</f>
        <v>PÍLLARO</v>
      </c>
      <c r="D46" s="17">
        <f>+Hoja2!$D$204</f>
        <v>873000</v>
      </c>
      <c r="E46" s="17">
        <f>+Hoja2!$E$204</f>
        <v>873999</v>
      </c>
      <c r="F46" s="103" t="str">
        <f>+Hoja2!$F$204</f>
        <v>CPR-100</v>
      </c>
      <c r="G46" s="17">
        <f>+Hoja2!$G$204</f>
        <v>1000</v>
      </c>
      <c r="H46" s="17" t="str">
        <f>+Hoja2!$H$204</f>
        <v>B</v>
      </c>
      <c r="I46" s="103" t="str">
        <f>+Hoja2!$I$204</f>
        <v>TDA</v>
      </c>
      <c r="J46" s="17" t="str">
        <f>+Hoja2!$J$204</f>
        <v>SI</v>
      </c>
      <c r="K46" s="17">
        <f>+Hoja2!$K$204</f>
        <v>3</v>
      </c>
      <c r="L46" s="103" t="str">
        <f>+Hoja2!$L$204</f>
        <v>TUNG</v>
      </c>
    </row>
    <row r="47" spans="1:12" x14ac:dyDescent="0.2">
      <c r="A47" s="75">
        <f t="shared" si="2"/>
        <v>39</v>
      </c>
      <c r="B47" s="103" t="str">
        <f>+Hoja2!$B$205</f>
        <v>PUJL</v>
      </c>
      <c r="C47" s="103" t="str">
        <f>+Hoja2!$C$205</f>
        <v>PUJILÍ</v>
      </c>
      <c r="D47" s="17">
        <f>+Hoja2!$D$205</f>
        <v>723000</v>
      </c>
      <c r="E47" s="17">
        <f>+Hoja2!$E$205</f>
        <v>723999</v>
      </c>
      <c r="F47" s="103" t="str">
        <f>+Hoja2!$F$205</f>
        <v>CPR-100</v>
      </c>
      <c r="G47" s="17">
        <f>+Hoja2!$G$205</f>
        <v>1000</v>
      </c>
      <c r="H47" s="17" t="str">
        <f>+Hoja2!$H$205</f>
        <v>B</v>
      </c>
      <c r="I47" s="103" t="str">
        <f>+Hoja2!$I$205</f>
        <v>TDA</v>
      </c>
      <c r="J47" s="17" t="str">
        <f>+Hoja2!$J$205</f>
        <v>SI</v>
      </c>
      <c r="K47" s="17">
        <f>+Hoja2!$K$205</f>
        <v>3</v>
      </c>
      <c r="L47" s="103" t="str">
        <f>+Hoja2!$L$205</f>
        <v>COTX</v>
      </c>
    </row>
    <row r="48" spans="1:12" x14ac:dyDescent="0.2">
      <c r="A48" s="75">
        <f t="shared" si="2"/>
        <v>40</v>
      </c>
      <c r="B48" s="103" t="str">
        <f>+Hoja2!$B$206</f>
        <v>PUYO</v>
      </c>
      <c r="C48" s="103" t="str">
        <f>+Hoja2!$C$206</f>
        <v>PUYO</v>
      </c>
      <c r="D48" s="17">
        <f>+Hoja2!$D$206</f>
        <v>883000</v>
      </c>
      <c r="E48" s="17">
        <f>+Hoja2!$E$206</f>
        <v>885799</v>
      </c>
      <c r="F48" s="103" t="str">
        <f>+Hoja2!$F$206</f>
        <v>CPR-100</v>
      </c>
      <c r="G48" s="17">
        <f>+Hoja2!$G$206</f>
        <v>2800</v>
      </c>
      <c r="H48" s="17" t="str">
        <f>+Hoja2!$H$206</f>
        <v>B</v>
      </c>
      <c r="I48" s="103" t="str">
        <f>+Hoja2!$I$206</f>
        <v>TDA</v>
      </c>
      <c r="J48" s="17" t="str">
        <f>+Hoja2!$J$206</f>
        <v>SI</v>
      </c>
      <c r="K48" s="17">
        <f>+Hoja2!$K$206</f>
        <v>3</v>
      </c>
      <c r="L48" s="103" t="str">
        <f>+Hoja2!$L$206</f>
        <v>PAST</v>
      </c>
    </row>
    <row r="49" spans="1:12" x14ac:dyDescent="0.2">
      <c r="A49" s="75">
        <f t="shared" si="2"/>
        <v>41</v>
      </c>
      <c r="B49" s="103" t="str">
        <f>+Hoja2!$B$207</f>
        <v>QERO</v>
      </c>
      <c r="C49" s="103" t="str">
        <f>+Hoja2!$C$207</f>
        <v>QUERO</v>
      </c>
      <c r="D49" s="17">
        <f>+Hoja2!$D$207</f>
        <v>746100</v>
      </c>
      <c r="E49" s="17">
        <f>+Hoja2!$E$207</f>
        <v>746349</v>
      </c>
      <c r="F49" s="103" t="str">
        <f>+Hoja2!$F$207</f>
        <v>CPR-30</v>
      </c>
      <c r="G49" s="17">
        <f>+Hoja2!$G$207</f>
        <v>250</v>
      </c>
      <c r="H49" s="17" t="str">
        <f>+Hoja2!$H$207</f>
        <v>B</v>
      </c>
      <c r="I49" s="103" t="str">
        <f>+Hoja2!$I$207</f>
        <v>TDA</v>
      </c>
      <c r="J49" s="17" t="str">
        <f>+Hoja2!$J$207</f>
        <v>NO</v>
      </c>
      <c r="K49" s="17">
        <f>+Hoja2!$K$207</f>
        <v>3</v>
      </c>
      <c r="L49" s="103" t="str">
        <f>+Hoja2!$L$207</f>
        <v>TUNG</v>
      </c>
    </row>
    <row r="50" spans="1:12" x14ac:dyDescent="0.2">
      <c r="A50" s="75">
        <f t="shared" si="2"/>
        <v>42</v>
      </c>
      <c r="B50" s="103" t="str">
        <f>+Hoja2!$B$208</f>
        <v>SALD</v>
      </c>
      <c r="C50" s="103" t="str">
        <f>+Hoja2!$C$208</f>
        <v>SALCEDO</v>
      </c>
      <c r="D50" s="17">
        <f>+Hoja2!$D$208</f>
        <v>726000</v>
      </c>
      <c r="E50" s="17">
        <f>+Hoja2!$E$208</f>
        <v>727499</v>
      </c>
      <c r="F50" s="103" t="str">
        <f>+Hoja2!$F$208</f>
        <v>CPR-100</v>
      </c>
      <c r="G50" s="17">
        <f>+Hoja2!$G$208</f>
        <v>1500</v>
      </c>
      <c r="H50" s="17" t="str">
        <f>+Hoja2!$H$208</f>
        <v>B</v>
      </c>
      <c r="I50" s="103" t="str">
        <f>+Hoja2!$I$208</f>
        <v>TDA</v>
      </c>
      <c r="J50" s="17" t="str">
        <f>+Hoja2!$J$208</f>
        <v>SI</v>
      </c>
      <c r="K50" s="17">
        <f>+Hoja2!$K$208</f>
        <v>3</v>
      </c>
      <c r="L50" s="103" t="str">
        <f>+Hoja2!$L$208</f>
        <v>COTX</v>
      </c>
    </row>
    <row r="51" spans="1:12" x14ac:dyDescent="0.2">
      <c r="I51" s="115"/>
    </row>
    <row r="52" spans="1:12" x14ac:dyDescent="0.2">
      <c r="I52" s="115"/>
    </row>
  </sheetData>
  <mergeCells count="1">
    <mergeCell ref="C8:J8"/>
  </mergeCells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6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2"/>
  <dimension ref="A1:L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4" width="6.7109375" customWidth="1"/>
    <col min="5" max="6" width="7.7109375" customWidth="1"/>
    <col min="7" max="7" width="10.85546875" bestFit="1" customWidth="1"/>
    <col min="8" max="8" width="6.140625" customWidth="1"/>
    <col min="9" max="9" width="7.7109375" customWidth="1"/>
    <col min="10" max="10" width="4.7109375" customWidth="1"/>
    <col min="11" max="11" width="2.7109375" customWidth="1"/>
    <col min="12" max="12" width="6.7109375" bestFit="1" customWidth="1"/>
  </cols>
  <sheetData>
    <row r="1" spans="1:12" x14ac:dyDescent="0.2">
      <c r="A1" s="674" t="s">
        <v>4</v>
      </c>
      <c r="B1" s="675"/>
      <c r="C1" s="675"/>
      <c r="D1" s="676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677" t="s">
        <v>766</v>
      </c>
      <c r="B2" s="678"/>
      <c r="C2" s="678"/>
      <c r="D2" s="679"/>
      <c r="E2" s="677" t="s">
        <v>8</v>
      </c>
      <c r="F2" s="678"/>
      <c r="G2" s="678"/>
      <c r="H2" s="679"/>
      <c r="I2" s="121" t="s">
        <v>325</v>
      </c>
      <c r="J2" s="203" t="s">
        <v>326</v>
      </c>
      <c r="K2" s="203"/>
      <c r="L2" s="204"/>
    </row>
    <row r="3" spans="1:12" x14ac:dyDescent="0.2">
      <c r="A3" s="677" t="s">
        <v>11</v>
      </c>
      <c r="B3" s="678"/>
      <c r="C3" s="678"/>
      <c r="D3" s="679"/>
      <c r="E3" s="677" t="s">
        <v>329</v>
      </c>
      <c r="F3" s="678"/>
      <c r="G3" s="678"/>
      <c r="H3" s="67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784</v>
      </c>
      <c r="D8" s="672"/>
      <c r="E8" s="672"/>
      <c r="F8" s="672"/>
      <c r="G8" s="672"/>
      <c r="H8" s="672"/>
      <c r="I8" s="672"/>
      <c r="J8" s="672"/>
      <c r="K8" s="13"/>
      <c r="L8" s="128"/>
    </row>
    <row r="9" spans="1:12" x14ac:dyDescent="0.2">
      <c r="A9" s="74">
        <v>43</v>
      </c>
      <c r="B9" s="102" t="str">
        <f>+Hoja2!$B$209</f>
        <v>SAND</v>
      </c>
      <c r="C9" s="102" t="str">
        <f>+Hoja2!$C$209</f>
        <v>SAN ANDRÉS</v>
      </c>
      <c r="D9" s="19">
        <f>+Hoja2!$D$209</f>
        <v>904100</v>
      </c>
      <c r="E9" s="19">
        <f>+Hoja2!$E$209</f>
        <v>904399</v>
      </c>
      <c r="F9" s="102" t="str">
        <f>+Hoja2!$F$209</f>
        <v>CPR-30</v>
      </c>
      <c r="G9" s="360">
        <f>+Hoja2!$G$209</f>
        <v>300</v>
      </c>
      <c r="H9" s="19" t="str">
        <f>+Hoja2!$H$209</f>
        <v>B</v>
      </c>
      <c r="I9" s="102" t="str">
        <f>+Hoja2!$I$209</f>
        <v>TDA</v>
      </c>
      <c r="J9" s="19" t="str">
        <f>+Hoja2!$J$209</f>
        <v>NO</v>
      </c>
      <c r="K9" s="19">
        <f>+Hoja2!$K$209</f>
        <v>3</v>
      </c>
      <c r="L9" s="130" t="str">
        <f>+Hoja2!$L$209</f>
        <v>CHIM</v>
      </c>
    </row>
    <row r="10" spans="1:12" x14ac:dyDescent="0.2">
      <c r="A10" s="75">
        <f t="shared" ref="A10:A16" si="0">SUM(A9+1)</f>
        <v>44</v>
      </c>
      <c r="B10" s="103" t="str">
        <f>+Hoja2!$B$210</f>
        <v>SJUN</v>
      </c>
      <c r="C10" s="103" t="str">
        <f>+Hoja2!$C$210</f>
        <v>SAN JUAN</v>
      </c>
      <c r="D10" s="17">
        <f>+Hoja2!$D$210</f>
        <v>933100</v>
      </c>
      <c r="E10" s="17">
        <f>+Hoja2!$E$210</f>
        <v>933249</v>
      </c>
      <c r="F10" s="103" t="str">
        <f>+Hoja2!$F$210</f>
        <v>CPR-30</v>
      </c>
      <c r="G10" s="358">
        <f>+Hoja2!$G$210</f>
        <v>150</v>
      </c>
      <c r="H10" s="17" t="str">
        <f>+Hoja2!$H$210</f>
        <v>B</v>
      </c>
      <c r="I10" s="103" t="str">
        <f>+Hoja2!$I$210</f>
        <v>TDA</v>
      </c>
      <c r="J10" s="17" t="str">
        <f>+Hoja2!$J$210</f>
        <v>NO</v>
      </c>
      <c r="K10" s="17">
        <f>+Hoja2!$K$210</f>
        <v>3</v>
      </c>
      <c r="L10" s="131" t="str">
        <f>+Hoja2!$L$210</f>
        <v>CHIM</v>
      </c>
    </row>
    <row r="11" spans="1:12" x14ac:dyDescent="0.2">
      <c r="A11" s="75">
        <f t="shared" si="0"/>
        <v>45</v>
      </c>
      <c r="B11" s="103" t="str">
        <f>+Hoja2!$B$211</f>
        <v>SAQL</v>
      </c>
      <c r="C11" s="103" t="str">
        <f>+Hoja2!$C$211</f>
        <v>SAQUISILÍ</v>
      </c>
      <c r="D11" s="17">
        <f>+Hoja2!$D$211</f>
        <v>721000</v>
      </c>
      <c r="E11" s="17">
        <f>+Hoja2!$E$211</f>
        <v>721799</v>
      </c>
      <c r="F11" s="103" t="str">
        <f>+Hoja2!$F$211</f>
        <v>CPR-100</v>
      </c>
      <c r="G11" s="358">
        <f>+Hoja2!$G$211</f>
        <v>800</v>
      </c>
      <c r="H11" s="17" t="str">
        <f>+Hoja2!$H$211</f>
        <v>B</v>
      </c>
      <c r="I11" s="103" t="str">
        <f>+Hoja2!$I$211</f>
        <v>TDA</v>
      </c>
      <c r="J11" s="17" t="str">
        <f>+Hoja2!$J$211</f>
        <v>SI</v>
      </c>
      <c r="K11" s="17">
        <f>+Hoja2!$K$211</f>
        <v>3</v>
      </c>
      <c r="L11" s="131" t="str">
        <f>+Hoja2!$L$211</f>
        <v>COTX</v>
      </c>
    </row>
    <row r="12" spans="1:12" x14ac:dyDescent="0.2">
      <c r="A12" s="75">
        <f t="shared" si="0"/>
        <v>46</v>
      </c>
      <c r="B12" s="103" t="str">
        <f>+Hoja2!$B$212</f>
        <v>SHEL</v>
      </c>
      <c r="C12" s="103" t="str">
        <f>+Hoja2!$C$212</f>
        <v>SHELL</v>
      </c>
      <c r="D12" s="17">
        <f>+Hoja2!$D$212</f>
        <v>795100</v>
      </c>
      <c r="E12" s="17">
        <f>+Hoja2!$E$212</f>
        <v>795249</v>
      </c>
      <c r="F12" s="103" t="str">
        <f>+Hoja2!$F$212</f>
        <v>CPR-100</v>
      </c>
      <c r="G12" s="358">
        <f>+Hoja2!$G$212</f>
        <v>150</v>
      </c>
      <c r="H12" s="17" t="str">
        <f>+Hoja2!$H$212</f>
        <v>B</v>
      </c>
      <c r="I12" s="103" t="str">
        <f>+Hoja2!$I$212</f>
        <v>TDA</v>
      </c>
      <c r="J12" s="17" t="str">
        <f>+Hoja2!$J$212</f>
        <v>SI</v>
      </c>
      <c r="K12" s="17">
        <f>+Hoja2!$K$212</f>
        <v>3</v>
      </c>
      <c r="L12" s="131" t="str">
        <f>+Hoja2!$L$212</f>
        <v>PAST</v>
      </c>
    </row>
    <row r="13" spans="1:12" x14ac:dyDescent="0.2">
      <c r="A13" s="75">
        <f t="shared" si="0"/>
        <v>47</v>
      </c>
      <c r="B13" s="103" t="str">
        <f>+Hoja2!$B$213</f>
        <v>SGCH</v>
      </c>
      <c r="C13" s="103" t="str">
        <f>+Hoja2!$C$213</f>
        <v>SIGCHOS</v>
      </c>
      <c r="D13" s="17">
        <f>+Hoja2!$D$213</f>
        <v>714100</v>
      </c>
      <c r="E13" s="17">
        <f>+Hoja2!$E$213</f>
        <v>714249</v>
      </c>
      <c r="F13" s="103" t="str">
        <f>+Hoja2!$F$213</f>
        <v>CPR-30</v>
      </c>
      <c r="G13" s="358">
        <f>+Hoja2!$G$213</f>
        <v>150</v>
      </c>
      <c r="H13" s="17" t="str">
        <f>+Hoja2!$H$213</f>
        <v>B</v>
      </c>
      <c r="I13" s="103" t="str">
        <f>+Hoja2!$I$213</f>
        <v>TDA</v>
      </c>
      <c r="J13" s="17" t="str">
        <f>+Hoja2!$J$213</f>
        <v>NO</v>
      </c>
      <c r="K13" s="17">
        <f>+Hoja2!$K$213</f>
        <v>3</v>
      </c>
      <c r="L13" s="131" t="str">
        <f>+Hoja2!$L$213</f>
        <v>COTX</v>
      </c>
    </row>
    <row r="14" spans="1:12" x14ac:dyDescent="0.2">
      <c r="A14" s="230">
        <f t="shared" si="0"/>
        <v>48</v>
      </c>
      <c r="B14" s="103" t="str">
        <f>+Hoja2!$B$214</f>
        <v>TNIC</v>
      </c>
      <c r="C14" s="103" t="str">
        <f>+Hoja2!$C$214</f>
        <v>TANICUCHÍ</v>
      </c>
      <c r="D14" s="17">
        <f>+Hoja2!$D$214</f>
        <v>701100</v>
      </c>
      <c r="E14" s="17">
        <f>+Hoja2!$E$214</f>
        <v>701299</v>
      </c>
      <c r="F14" s="103" t="str">
        <f>+Hoja2!$F$214</f>
        <v>CPR-30</v>
      </c>
      <c r="G14" s="358">
        <f>+Hoja2!$G$214</f>
        <v>200</v>
      </c>
      <c r="H14" s="17" t="str">
        <f>+Hoja2!$H$214</f>
        <v>B</v>
      </c>
      <c r="I14" s="103" t="str">
        <f>+Hoja2!$I$214</f>
        <v>TDA</v>
      </c>
      <c r="J14" s="17" t="str">
        <f>+Hoja2!$J$214</f>
        <v>NO</v>
      </c>
      <c r="K14" s="17">
        <f>+Hoja2!$K$214</f>
        <v>3</v>
      </c>
      <c r="L14" s="131" t="str">
        <f>+Hoja2!$L$214</f>
        <v>COTX</v>
      </c>
    </row>
    <row r="15" spans="1:12" x14ac:dyDescent="0.2">
      <c r="A15" s="230">
        <f t="shared" si="0"/>
        <v>49</v>
      </c>
      <c r="B15" s="103" t="str">
        <f>+Hoja2!$B$215</f>
        <v>TISA</v>
      </c>
      <c r="C15" s="103" t="str">
        <f>+Hoja2!$C$215</f>
        <v>TISALEO</v>
      </c>
      <c r="D15" s="17">
        <f>+Hoja2!$D$215</f>
        <v>751100</v>
      </c>
      <c r="E15" s="17">
        <f>+Hoja2!$E$215</f>
        <v>751349</v>
      </c>
      <c r="F15" s="103" t="str">
        <f>+Hoja2!$F$215</f>
        <v>CPR-30</v>
      </c>
      <c r="G15" s="358">
        <f>+Hoja2!$G$215</f>
        <v>250</v>
      </c>
      <c r="H15" s="17" t="str">
        <f>+Hoja2!$H$215</f>
        <v>B</v>
      </c>
      <c r="I15" s="103" t="str">
        <f>+Hoja2!$I$215</f>
        <v>TDA</v>
      </c>
      <c r="J15" s="17" t="str">
        <f>+Hoja2!$J$215</f>
        <v>NO</v>
      </c>
      <c r="K15" s="17">
        <f>+Hoja2!$K$215</f>
        <v>3</v>
      </c>
      <c r="L15" s="131" t="str">
        <f>+Hoja2!$L$215</f>
        <v>TUNG</v>
      </c>
    </row>
    <row r="16" spans="1:12" x14ac:dyDescent="0.2">
      <c r="A16" s="230">
        <f t="shared" si="0"/>
        <v>50</v>
      </c>
      <c r="B16" s="103" t="str">
        <f>+Hoja2!$B$216</f>
        <v>TOAC</v>
      </c>
      <c r="C16" s="103" t="str">
        <f>+Hoja2!$C$216</f>
        <v>TOACAZO</v>
      </c>
      <c r="D16" s="17">
        <f>+Hoja2!$D$216</f>
        <v>716100</v>
      </c>
      <c r="E16" s="17">
        <f>+Hoja2!$E$216</f>
        <v>716249</v>
      </c>
      <c r="F16" s="103" t="str">
        <f>+Hoja2!$F$216</f>
        <v>CPR-30</v>
      </c>
      <c r="G16" s="358">
        <f>+Hoja2!$G$216</f>
        <v>150</v>
      </c>
      <c r="H16" s="17" t="str">
        <f>+Hoja2!$H$216</f>
        <v>B</v>
      </c>
      <c r="I16" s="103" t="str">
        <f>+Hoja2!$I$216</f>
        <v>TDA</v>
      </c>
      <c r="J16" s="17" t="str">
        <f>+Hoja2!$J$216</f>
        <v>NO</v>
      </c>
      <c r="K16" s="17">
        <f>+Hoja2!$K$216</f>
        <v>3</v>
      </c>
      <c r="L16" s="131" t="str">
        <f>+Hoja2!$L$216</f>
        <v>COTX</v>
      </c>
    </row>
    <row r="17" spans="1:12" x14ac:dyDescent="0.2">
      <c r="A17" s="75">
        <f t="shared" ref="A17:A25" si="1">SUM(A16+1)</f>
        <v>51</v>
      </c>
      <c r="B17" s="103" t="str">
        <f>+Hoja2!$B$217</f>
        <v>ECRM</v>
      </c>
      <c r="C17" s="103" t="str">
        <f>+Hoja2!$C$217</f>
        <v>EL CARMEN</v>
      </c>
      <c r="D17" s="17">
        <f>+Hoja2!$D$217</f>
        <v>660000</v>
      </c>
      <c r="E17" s="17">
        <f>+Hoja2!$E$217</f>
        <v>661099</v>
      </c>
      <c r="F17" s="103" t="str">
        <f>+Hoja2!$F$217</f>
        <v>CPR-100</v>
      </c>
      <c r="G17" s="358">
        <f>+Hoja2!$G$217</f>
        <v>1100</v>
      </c>
      <c r="H17" s="17" t="str">
        <f>+Hoja2!$H$217</f>
        <v>B</v>
      </c>
      <c r="I17" s="103" t="str">
        <f>+Hoja2!$I$217</f>
        <v>TDQ1</v>
      </c>
      <c r="J17" s="17" t="str">
        <f>+Hoja2!$J$217</f>
        <v>SI</v>
      </c>
      <c r="K17" s="17">
        <f>+Hoja2!$K$217</f>
        <v>5</v>
      </c>
      <c r="L17" s="131" t="str">
        <f>+Hoja2!$L$217</f>
        <v>MANA</v>
      </c>
    </row>
    <row r="18" spans="1:12" x14ac:dyDescent="0.2">
      <c r="A18" s="75">
        <f t="shared" si="1"/>
        <v>52</v>
      </c>
      <c r="B18" s="103" t="str">
        <f>+Hoja2!$B$218</f>
        <v>MUIS</v>
      </c>
      <c r="C18" s="103" t="str">
        <f>+Hoja2!$C$218</f>
        <v>MUISNE</v>
      </c>
      <c r="D18" s="17">
        <f>+Hoja2!$D$218</f>
        <v>480100</v>
      </c>
      <c r="E18" s="17">
        <f>+Hoja2!$E$218</f>
        <v>480299</v>
      </c>
      <c r="F18" s="103" t="str">
        <f>+Hoja2!$F$218</f>
        <v>CPR-30</v>
      </c>
      <c r="G18" s="358">
        <f>+Hoja2!$G$218</f>
        <v>200</v>
      </c>
      <c r="H18" s="17" t="str">
        <f>+Hoja2!$H$218</f>
        <v>B</v>
      </c>
      <c r="I18" s="103" t="str">
        <f>+Hoja2!$I$218</f>
        <v>TDM</v>
      </c>
      <c r="J18" s="17" t="str">
        <f>+Hoja2!$J$218</f>
        <v>NO</v>
      </c>
      <c r="K18" s="17">
        <f>+Hoja2!$K$218</f>
        <v>5</v>
      </c>
      <c r="L18" s="131" t="str">
        <f>+Hoja2!$L$218</f>
        <v>ESME</v>
      </c>
    </row>
    <row r="19" spans="1:12" x14ac:dyDescent="0.2">
      <c r="A19" s="75">
        <f t="shared" si="1"/>
        <v>53</v>
      </c>
      <c r="B19" s="103" t="str">
        <f>+Hoja2!$B$219</f>
        <v>ARCH</v>
      </c>
      <c r="C19" s="103" t="str">
        <f>+Hoja2!$C$219</f>
        <v>ARCHIDONA    (1)</v>
      </c>
      <c r="D19" s="17">
        <f>+Hoja2!$D$219</f>
        <v>889100</v>
      </c>
      <c r="E19" s="17">
        <f>+Hoja2!$E$219</f>
        <v>889299</v>
      </c>
      <c r="F19" s="103" t="str">
        <f>+Hoja2!$F$219</f>
        <v>CPR-30</v>
      </c>
      <c r="G19" s="358">
        <f>+Hoja2!$G$219</f>
        <v>200</v>
      </c>
      <c r="H19" s="17" t="str">
        <f>+Hoja2!$H$219</f>
        <v>B</v>
      </c>
      <c r="I19" s="103" t="str">
        <f>+Hoja2!$I$219</f>
        <v>TDQ2</v>
      </c>
      <c r="J19" s="17" t="str">
        <f>+Hoja2!$J$219</f>
        <v>NO</v>
      </c>
      <c r="K19" s="17">
        <f>+Hoja2!$K$219</f>
        <v>6</v>
      </c>
      <c r="L19" s="131" t="str">
        <f>+Hoja2!$L$219</f>
        <v>NAPO</v>
      </c>
    </row>
    <row r="20" spans="1:12" x14ac:dyDescent="0.2">
      <c r="A20" s="75">
        <f t="shared" si="1"/>
        <v>54</v>
      </c>
      <c r="B20" s="103" t="str">
        <f>+Hoja2!$B$220</f>
        <v>ATAC</v>
      </c>
      <c r="C20" s="103" t="str">
        <f>+Hoja2!$C$220</f>
        <v>ATACAMES</v>
      </c>
      <c r="D20" s="17">
        <f>+Hoja2!$D$220</f>
        <v>731000</v>
      </c>
      <c r="E20" s="17">
        <f>+Hoja2!$E$220</f>
        <v>731599</v>
      </c>
      <c r="F20" s="103" t="str">
        <f>+Hoja2!$F$220</f>
        <v>CPR-100</v>
      </c>
      <c r="G20" s="358">
        <f>+Hoja2!$G$220</f>
        <v>600</v>
      </c>
      <c r="H20" s="17" t="str">
        <f>+Hoja2!$H$220</f>
        <v>B</v>
      </c>
      <c r="I20" s="103" t="str">
        <f>+Hoja2!$I$220</f>
        <v>TDQ1</v>
      </c>
      <c r="J20" s="17" t="str">
        <f>+Hoja2!$J$220</f>
        <v>SI</v>
      </c>
      <c r="K20" s="17">
        <f>+Hoja2!$K$220</f>
        <v>6</v>
      </c>
      <c r="L20" s="131" t="str">
        <f>+Hoja2!$L$220</f>
        <v>ESME</v>
      </c>
    </row>
    <row r="21" spans="1:12" x14ac:dyDescent="0.2">
      <c r="A21" s="75">
        <f t="shared" si="1"/>
        <v>55</v>
      </c>
      <c r="B21" s="103" t="str">
        <f>+Hoja2!$B$221</f>
        <v>ATUC</v>
      </c>
      <c r="C21" s="103" t="str">
        <f>+Hoja2!$C$221</f>
        <v>ATUNTAQUI</v>
      </c>
      <c r="D21" s="17">
        <f>+Hoja2!$D$221</f>
        <v>910000</v>
      </c>
      <c r="E21" s="17">
        <f>+Hoja2!$E$221</f>
        <v>911699</v>
      </c>
      <c r="F21" s="103" t="str">
        <f>+Hoja2!$F$221</f>
        <v>CPR-100</v>
      </c>
      <c r="G21" s="358">
        <f>+Hoja2!$G$221</f>
        <v>1700</v>
      </c>
      <c r="H21" s="17" t="str">
        <f>+Hoja2!$H$221</f>
        <v>B</v>
      </c>
      <c r="I21" s="103" t="str">
        <f>+Hoja2!$I$221</f>
        <v>TDI</v>
      </c>
      <c r="J21" s="17" t="str">
        <f>+Hoja2!$J$221</f>
        <v>SI</v>
      </c>
      <c r="K21" s="17">
        <f>+Hoja2!$K$221</f>
        <v>6</v>
      </c>
      <c r="L21" s="131" t="str">
        <f>+Hoja2!$L$221</f>
        <v>IMBA</v>
      </c>
    </row>
    <row r="22" spans="1:12" x14ac:dyDescent="0.2">
      <c r="A22" s="75">
        <f t="shared" si="1"/>
        <v>56</v>
      </c>
      <c r="B22" s="103" t="str">
        <f>+Hoja2!$B$222</f>
        <v>BLVR</v>
      </c>
      <c r="C22" s="103" t="str">
        <f>+Hoja2!$C$222</f>
        <v>BOLÍVAR</v>
      </c>
      <c r="D22" s="17">
        <f>+Hoja2!$D$222</f>
        <v>287100</v>
      </c>
      <c r="E22" s="17">
        <f>+Hoja2!$E$222</f>
        <v>287399</v>
      </c>
      <c r="F22" s="103" t="str">
        <f>+Hoja2!$F$222</f>
        <v>CPR-30</v>
      </c>
      <c r="G22" s="358">
        <f>+Hoja2!$G$222</f>
        <v>300</v>
      </c>
      <c r="H22" s="17" t="str">
        <f>+Hoja2!$H$222</f>
        <v>B</v>
      </c>
      <c r="I22" s="103" t="str">
        <f>+Hoja2!$I$222</f>
        <v>TDI</v>
      </c>
      <c r="J22" s="17" t="str">
        <f>+Hoja2!$J$222</f>
        <v>NO</v>
      </c>
      <c r="K22" s="17">
        <f>+Hoja2!$K$222</f>
        <v>6</v>
      </c>
      <c r="L22" s="131" t="str">
        <f>+Hoja2!$L$222</f>
        <v>CARH</v>
      </c>
    </row>
    <row r="23" spans="1:12" x14ac:dyDescent="0.2">
      <c r="A23" s="75">
        <f t="shared" si="1"/>
        <v>57</v>
      </c>
      <c r="B23" s="103" t="str">
        <f>+Hoja2!$B$223</f>
        <v>CTCH</v>
      </c>
      <c r="C23" s="103" t="str">
        <f>+Hoja2!$C$223</f>
        <v>COTACACHI</v>
      </c>
      <c r="D23" s="17">
        <f>+Hoja2!$D$223</f>
        <v>915000</v>
      </c>
      <c r="E23" s="17">
        <f>+Hoja2!$E$223</f>
        <v>915999</v>
      </c>
      <c r="F23" s="103" t="str">
        <f>+Hoja2!$F$223</f>
        <v>CPR-100</v>
      </c>
      <c r="G23" s="358">
        <f>+Hoja2!$G$223</f>
        <v>1000</v>
      </c>
      <c r="H23" s="17" t="str">
        <f>+Hoja2!$H$223</f>
        <v>B</v>
      </c>
      <c r="I23" s="103" t="str">
        <f>+Hoja2!$I$223</f>
        <v>TDI</v>
      </c>
      <c r="J23" s="17" t="str">
        <f>+Hoja2!$J$223</f>
        <v>SI</v>
      </c>
      <c r="K23" s="17">
        <f>+Hoja2!$K$223</f>
        <v>6</v>
      </c>
      <c r="L23" s="131" t="str">
        <f>+Hoja2!$L$223</f>
        <v>IMBA</v>
      </c>
    </row>
    <row r="24" spans="1:12" x14ac:dyDescent="0.2">
      <c r="A24" s="75">
        <f t="shared" si="1"/>
        <v>58</v>
      </c>
      <c r="B24" s="103" t="str">
        <f>+Hoja2!$B$224</f>
        <v>EANG</v>
      </c>
      <c r="C24" s="103" t="str">
        <f>+Hoja2!$C$224</f>
        <v>EL ANGEL</v>
      </c>
      <c r="D24" s="17">
        <f>+Hoja2!$D$224</f>
        <v>977100</v>
      </c>
      <c r="E24" s="17">
        <f>+Hoja2!$E$224</f>
        <v>977699</v>
      </c>
      <c r="F24" s="103" t="str">
        <f>+Hoja2!$F$224</f>
        <v>CPR-30</v>
      </c>
      <c r="G24" s="358">
        <f>+Hoja2!$G$224</f>
        <v>600</v>
      </c>
      <c r="H24" s="17" t="str">
        <f>+Hoja2!$H$224</f>
        <v>B</v>
      </c>
      <c r="I24" s="103" t="str">
        <f>+Hoja2!$I$224</f>
        <v>TDI</v>
      </c>
      <c r="J24" s="17" t="str">
        <f>+Hoja2!$J$224</f>
        <v>NO</v>
      </c>
      <c r="K24" s="17">
        <f>+Hoja2!$K$224</f>
        <v>6</v>
      </c>
      <c r="L24" s="131" t="str">
        <f>+Hoja2!$L$224</f>
        <v>CARH</v>
      </c>
    </row>
    <row r="25" spans="1:12" x14ac:dyDescent="0.2">
      <c r="A25" s="75">
        <f t="shared" si="1"/>
        <v>59</v>
      </c>
      <c r="B25" s="103" t="str">
        <f>+Hoja2!$B$225</f>
        <v>COCA</v>
      </c>
      <c r="C25" s="103" t="str">
        <f>+Hoja2!$C$225</f>
        <v>EL COCA    (1)</v>
      </c>
      <c r="D25" s="17">
        <f>+Hoja2!$D$225</f>
        <v>880000</v>
      </c>
      <c r="E25" s="17">
        <f>+Hoja2!$E$225</f>
        <v>881599</v>
      </c>
      <c r="F25" s="103" t="str">
        <f>+Hoja2!$F$225</f>
        <v>CPR-100</v>
      </c>
      <c r="G25" s="358">
        <f>+Hoja2!$G$225</f>
        <v>1600</v>
      </c>
      <c r="H25" s="17" t="str">
        <f>+Hoja2!$H$225</f>
        <v>B</v>
      </c>
      <c r="I25" s="103" t="str">
        <f>+Hoja2!$I$225</f>
        <v>TDQ2</v>
      </c>
      <c r="J25" s="17" t="str">
        <f>+Hoja2!$J$225</f>
        <v>SI</v>
      </c>
      <c r="K25" s="17">
        <f>+Hoja2!$K$225</f>
        <v>6</v>
      </c>
      <c r="L25" s="131" t="str">
        <f>+Hoja2!$L$225</f>
        <v>NAPO</v>
      </c>
    </row>
    <row r="26" spans="1:12" x14ac:dyDescent="0.2">
      <c r="A26" s="75">
        <f t="shared" ref="A26:A39" si="2">SUM(A25+1)</f>
        <v>60</v>
      </c>
      <c r="B26" s="103" t="str">
        <f>+Hoja2!$B$226</f>
        <v>LPAZ</v>
      </c>
      <c r="C26" s="103" t="str">
        <f>+Hoja2!$C$226</f>
        <v>LA PAZ</v>
      </c>
      <c r="D26" s="17">
        <f>+Hoja2!$D$226</f>
        <v>979100</v>
      </c>
      <c r="E26" s="17">
        <f>+Hoja2!$E$226</f>
        <v>979249</v>
      </c>
      <c r="F26" s="103" t="str">
        <f>+Hoja2!$F$226</f>
        <v>CPR-30</v>
      </c>
      <c r="G26" s="358">
        <f>+Hoja2!$G$226</f>
        <v>150</v>
      </c>
      <c r="H26" s="17" t="str">
        <f>+Hoja2!$H$226</f>
        <v>B</v>
      </c>
      <c r="I26" s="103" t="str">
        <f>+Hoja2!$I$226</f>
        <v>TDI</v>
      </c>
      <c r="J26" s="17" t="str">
        <f>+Hoja2!$J$226</f>
        <v>NO</v>
      </c>
      <c r="K26" s="17">
        <f>+Hoja2!$K$226</f>
        <v>6</v>
      </c>
      <c r="L26" s="131" t="str">
        <f>+Hoja2!$L$226</f>
        <v>CARH</v>
      </c>
    </row>
    <row r="27" spans="1:12" x14ac:dyDescent="0.2">
      <c r="A27" s="75">
        <f t="shared" si="2"/>
        <v>61</v>
      </c>
      <c r="B27" s="103" t="str">
        <f>+Hoja2!$B$227</f>
        <v>LUNI</v>
      </c>
      <c r="C27" s="103" t="str">
        <f>+Hoja2!$C$227</f>
        <v>LA UNIÓN</v>
      </c>
      <c r="D27" s="17">
        <f>+Hoja2!$D$227</f>
        <v>749100</v>
      </c>
      <c r="E27" s="17">
        <f>+Hoja2!$E$227</f>
        <v>749199</v>
      </c>
      <c r="F27" s="103" t="str">
        <f>+Hoja2!$F$227</f>
        <v>CPR-30</v>
      </c>
      <c r="G27" s="358">
        <f>+Hoja2!$G$227</f>
        <v>100</v>
      </c>
      <c r="H27" s="17" t="str">
        <f>+Hoja2!$H$227</f>
        <v>B</v>
      </c>
      <c r="I27" s="103" t="str">
        <f>+Hoja2!$I$227</f>
        <v>TDI</v>
      </c>
      <c r="J27" s="17" t="str">
        <f>+Hoja2!$J$227</f>
        <v>NO</v>
      </c>
      <c r="K27" s="17">
        <f>+Hoja2!$K$227</f>
        <v>6</v>
      </c>
      <c r="L27" s="131" t="str">
        <f>+Hoja2!$L$227</f>
        <v>ESME</v>
      </c>
    </row>
    <row r="28" spans="1:12" x14ac:dyDescent="0.2">
      <c r="A28" s="75">
        <f t="shared" si="2"/>
        <v>62</v>
      </c>
      <c r="B28" s="103" t="str">
        <f>+Hoja2!$B$228</f>
        <v>LAGR</v>
      </c>
      <c r="C28" s="103" t="str">
        <f>+Hoja2!$C$228</f>
        <v>LAGO AGRIO   (1)</v>
      </c>
      <c r="D28" s="17">
        <f>+Hoja2!$D$228</f>
        <v>830000</v>
      </c>
      <c r="E28" s="17">
        <f>+Hoja2!$E$228</f>
        <v>832399</v>
      </c>
      <c r="F28" s="103" t="str">
        <f>+Hoja2!$F$228</f>
        <v>CPR-100</v>
      </c>
      <c r="G28" s="358">
        <f>+Hoja2!$G$228</f>
        <v>2400</v>
      </c>
      <c r="H28" s="17" t="str">
        <f>+Hoja2!$H$228</f>
        <v>B</v>
      </c>
      <c r="I28" s="103" t="str">
        <f>+Hoja2!$I$228</f>
        <v>TDQ2</v>
      </c>
      <c r="J28" s="17" t="str">
        <f>+Hoja2!$J$228</f>
        <v>SI</v>
      </c>
      <c r="K28" s="17">
        <f>+Hoja2!$K$228</f>
        <v>6</v>
      </c>
      <c r="L28" s="131" t="str">
        <f>+Hoja2!$L$228</f>
        <v>SUCM</v>
      </c>
    </row>
    <row r="29" spans="1:12" x14ac:dyDescent="0.2">
      <c r="A29" s="75">
        <f t="shared" si="2"/>
        <v>63</v>
      </c>
      <c r="B29" s="103" t="str">
        <f>+Hoja2!$B$229</f>
        <v>MIRA</v>
      </c>
      <c r="C29" s="103" t="str">
        <f>+Hoja2!$C$229</f>
        <v>MIRA</v>
      </c>
      <c r="D29" s="17">
        <f>+Hoja2!$D$229</f>
        <v>280100</v>
      </c>
      <c r="E29" s="17">
        <f>+Hoja2!$E$229</f>
        <v>280399</v>
      </c>
      <c r="F29" s="103" t="str">
        <f>+Hoja2!$F$229</f>
        <v>CPR-30</v>
      </c>
      <c r="G29" s="358">
        <f>+Hoja2!$G$229</f>
        <v>300</v>
      </c>
      <c r="H29" s="17" t="str">
        <f>+Hoja2!$H$229</f>
        <v>B</v>
      </c>
      <c r="I29" s="103" t="str">
        <f>+Hoja2!$I$229</f>
        <v>TDI</v>
      </c>
      <c r="J29" s="17" t="str">
        <f>+Hoja2!$J$229</f>
        <v>NO</v>
      </c>
      <c r="K29" s="17">
        <f>+Hoja2!$K$229</f>
        <v>6</v>
      </c>
      <c r="L29" s="131" t="str">
        <f>+Hoja2!$L$229</f>
        <v>CARH</v>
      </c>
    </row>
    <row r="30" spans="1:12" x14ac:dyDescent="0.2">
      <c r="A30" s="75">
        <f t="shared" si="2"/>
        <v>64</v>
      </c>
      <c r="B30" s="103" t="str">
        <f>+Hoja2!$B$230</f>
        <v>PMPR</v>
      </c>
      <c r="C30" s="103" t="str">
        <f>+Hoja2!$C$230</f>
        <v>PIMAMPIRO</v>
      </c>
      <c r="D30" s="17">
        <f>+Hoja2!$D$230</f>
        <v>937000</v>
      </c>
      <c r="E30" s="17">
        <f>+Hoja2!$E$230</f>
        <v>937299</v>
      </c>
      <c r="F30" s="103" t="str">
        <f>+Hoja2!$F$230</f>
        <v>CPR-100</v>
      </c>
      <c r="G30" s="358">
        <f>+Hoja2!$G$230</f>
        <v>300</v>
      </c>
      <c r="H30" s="17" t="str">
        <f>+Hoja2!$H$230</f>
        <v>B</v>
      </c>
      <c r="I30" s="103" t="str">
        <f>+Hoja2!$I$230</f>
        <v>TDI</v>
      </c>
      <c r="J30" s="17" t="str">
        <f>+Hoja2!$J$230</f>
        <v>SI</v>
      </c>
      <c r="K30" s="17">
        <f>+Hoja2!$K$230</f>
        <v>6</v>
      </c>
      <c r="L30" s="131" t="str">
        <f>+Hoja2!$L$230</f>
        <v>IMBA</v>
      </c>
    </row>
    <row r="31" spans="1:12" x14ac:dyDescent="0.2">
      <c r="A31" s="75">
        <f t="shared" si="2"/>
        <v>65</v>
      </c>
      <c r="B31" s="103" t="str">
        <f>+Hoja2!$B$231</f>
        <v>QUIN</v>
      </c>
      <c r="C31" s="103" t="str">
        <f>+Hoja2!$C$231</f>
        <v>QUININDÉ</v>
      </c>
      <c r="D31" s="17">
        <f>+Hoja2!$D$231</f>
        <v>736000</v>
      </c>
      <c r="E31" s="17">
        <f>+Hoja2!$E$231</f>
        <v>737999</v>
      </c>
      <c r="F31" s="103" t="str">
        <f>+Hoja2!$F$231</f>
        <v>CPR-100</v>
      </c>
      <c r="G31" s="358">
        <f>+Hoja2!$G$231</f>
        <v>2000</v>
      </c>
      <c r="H31" s="17" t="str">
        <f>+Hoja2!$H$231</f>
        <v>B</v>
      </c>
      <c r="I31" s="103" t="str">
        <f>+Hoja2!$I$231</f>
        <v>TDQ1</v>
      </c>
      <c r="J31" s="17" t="str">
        <f>+Hoja2!$J$231</f>
        <v>SI</v>
      </c>
      <c r="K31" s="17">
        <f>+Hoja2!$K$231</f>
        <v>6</v>
      </c>
      <c r="L31" s="131" t="str">
        <f>+Hoja2!$L$231</f>
        <v>ESME</v>
      </c>
    </row>
    <row r="32" spans="1:12" x14ac:dyDescent="0.2">
      <c r="A32" s="75">
        <f t="shared" si="2"/>
        <v>66</v>
      </c>
      <c r="B32" s="103" t="str">
        <f>+Hoja2!$B$232</f>
        <v>SGBR</v>
      </c>
      <c r="C32" s="103" t="str">
        <f>+Hoja2!$C$232</f>
        <v>SAN GABRIEL</v>
      </c>
      <c r="D32" s="17">
        <f>+Hoja2!$D$232</f>
        <v>290000</v>
      </c>
      <c r="E32" s="17">
        <f>+Hoja2!$E$232</f>
        <v>291999</v>
      </c>
      <c r="F32" s="103" t="str">
        <f>+Hoja2!$F$232</f>
        <v>CPR-100</v>
      </c>
      <c r="G32" s="358">
        <f>+Hoja2!$G$232</f>
        <v>2000</v>
      </c>
      <c r="H32" s="17" t="str">
        <f>+Hoja2!$H$232</f>
        <v>B</v>
      </c>
      <c r="I32" s="103" t="str">
        <f>+Hoja2!$I$232</f>
        <v>TDI</v>
      </c>
      <c r="J32" s="17" t="str">
        <f>+Hoja2!$J$232</f>
        <v>SI</v>
      </c>
      <c r="K32" s="17">
        <f>+Hoja2!$K$232</f>
        <v>6</v>
      </c>
      <c r="L32" s="131" t="str">
        <f>+Hoja2!$L$232</f>
        <v>CARH</v>
      </c>
    </row>
    <row r="33" spans="1:12" x14ac:dyDescent="0.2">
      <c r="A33" s="75">
        <f t="shared" si="2"/>
        <v>67</v>
      </c>
      <c r="B33" s="103" t="str">
        <f>+Hoja2!$B$233</f>
        <v>SLRZ</v>
      </c>
      <c r="C33" s="103" t="str">
        <f>+Hoja2!$C$233</f>
        <v>SAN LORENZO</v>
      </c>
      <c r="D33" s="17">
        <f>+Hoja2!$D$233</f>
        <v>780100</v>
      </c>
      <c r="E33" s="17">
        <f>+Hoja2!$E$233</f>
        <v>780349</v>
      </c>
      <c r="F33" s="103" t="str">
        <f>+Hoja2!$F$233</f>
        <v>CPR-30</v>
      </c>
      <c r="G33" s="358">
        <f>+Hoja2!$G$233</f>
        <v>250</v>
      </c>
      <c r="H33" s="17" t="str">
        <f>+Hoja2!$H$233</f>
        <v>B</v>
      </c>
      <c r="I33" s="103" t="str">
        <f>+Hoja2!$I$233</f>
        <v>TDI</v>
      </c>
      <c r="J33" s="17" t="str">
        <f>+Hoja2!$J$233</f>
        <v>NO</v>
      </c>
      <c r="K33" s="17">
        <f>+Hoja2!$K$233</f>
        <v>6</v>
      </c>
      <c r="L33" s="131" t="str">
        <f>+Hoja2!$L$233</f>
        <v>ESME</v>
      </c>
    </row>
    <row r="34" spans="1:12" x14ac:dyDescent="0.2">
      <c r="A34" s="75">
        <f t="shared" si="2"/>
        <v>68</v>
      </c>
      <c r="B34" s="103" t="str">
        <f>+Hoja2!$B$234</f>
        <v>SPLG</v>
      </c>
      <c r="C34" s="103" t="str">
        <f>+Hoja2!$C$234</f>
        <v>SAN PABLO DEL LAGO</v>
      </c>
      <c r="D34" s="17">
        <f>+Hoja2!$D$234</f>
        <v>918000</v>
      </c>
      <c r="E34" s="17">
        <f>+Hoja2!$E$234</f>
        <v>918319</v>
      </c>
      <c r="F34" s="103" t="str">
        <f>+Hoja2!$F$234</f>
        <v>CPR-100</v>
      </c>
      <c r="G34" s="358">
        <f>+Hoja2!$G$234</f>
        <v>320</v>
      </c>
      <c r="H34" s="17" t="str">
        <f>+Hoja2!$H$234</f>
        <v>B</v>
      </c>
      <c r="I34" s="103" t="str">
        <f>+Hoja2!$I$234</f>
        <v>TDI</v>
      </c>
      <c r="J34" s="17" t="str">
        <f>+Hoja2!$J$234</f>
        <v>SI</v>
      </c>
      <c r="K34" s="17">
        <f>+Hoja2!$K$234</f>
        <v>6</v>
      </c>
      <c r="L34" s="131" t="str">
        <f>+Hoja2!$L$234</f>
        <v>IMBA</v>
      </c>
    </row>
    <row r="35" spans="1:12" x14ac:dyDescent="0.2">
      <c r="A35" s="75">
        <f t="shared" si="2"/>
        <v>69</v>
      </c>
      <c r="B35" s="103" t="str">
        <f>+Hoja2!$B$235</f>
        <v>SHUS</v>
      </c>
      <c r="C35" s="103" t="str">
        <f>+Hoja2!$C$235</f>
        <v>SHUSHUFINDI</v>
      </c>
      <c r="D35" s="17">
        <f>+Hoja2!$D$235</f>
        <v>839100</v>
      </c>
      <c r="E35" s="17">
        <f>+Hoja2!$E$235</f>
        <v>839699</v>
      </c>
      <c r="F35" s="103" t="str">
        <f>+Hoja2!$F$235</f>
        <v>CPR-30</v>
      </c>
      <c r="G35" s="358">
        <f>+Hoja2!$G$235</f>
        <v>600</v>
      </c>
      <c r="H35" s="17" t="str">
        <f>+Hoja2!$H$235</f>
        <v>B</v>
      </c>
      <c r="I35" s="103" t="str">
        <f>+Hoja2!$I$235</f>
        <v>TDQ1</v>
      </c>
      <c r="J35" s="17" t="str">
        <f>+Hoja2!$J$235</f>
        <v>NO</v>
      </c>
      <c r="K35" s="17">
        <f>+Hoja2!$K$235</f>
        <v>6</v>
      </c>
      <c r="L35" s="131" t="str">
        <f>+Hoja2!$L$235</f>
        <v>NAPO</v>
      </c>
    </row>
    <row r="36" spans="1:12" x14ac:dyDescent="0.2">
      <c r="A36" s="75">
        <f t="shared" si="2"/>
        <v>70</v>
      </c>
      <c r="B36" s="103" t="str">
        <f>+Hoja2!$B$236</f>
        <v>TENA</v>
      </c>
      <c r="C36" s="103" t="str">
        <f>+Hoja2!$C$236</f>
        <v>TENA    (1)</v>
      </c>
      <c r="D36" s="17">
        <f>+Hoja2!$D$236</f>
        <v>886000</v>
      </c>
      <c r="E36" s="17">
        <f>+Hoja2!$E$236</f>
        <v>887999</v>
      </c>
      <c r="F36" s="103" t="str">
        <f>+Hoja2!$F$236</f>
        <v>CPR-100</v>
      </c>
      <c r="G36" s="358">
        <f>+Hoja2!$G$236</f>
        <v>2000</v>
      </c>
      <c r="H36" s="17" t="str">
        <f>+Hoja2!$H$236</f>
        <v>B</v>
      </c>
      <c r="I36" s="103" t="str">
        <f>+Hoja2!$I$236</f>
        <v>TDQ2</v>
      </c>
      <c r="J36" s="17" t="str">
        <f>+Hoja2!$J$236</f>
        <v>SI</v>
      </c>
      <c r="K36" s="17">
        <f>+Hoja2!$K$236</f>
        <v>6</v>
      </c>
      <c r="L36" s="131" t="str">
        <f>+Hoja2!$L$236</f>
        <v>NAPO</v>
      </c>
    </row>
    <row r="37" spans="1:12" x14ac:dyDescent="0.2">
      <c r="A37" s="75">
        <f t="shared" si="2"/>
        <v>71</v>
      </c>
      <c r="B37" s="103" t="str">
        <f>+Hoja2!$B$237</f>
        <v>TMBR</v>
      </c>
      <c r="C37" s="103" t="str">
        <f>+Hoja2!$C$237</f>
        <v>TUMBABIRO</v>
      </c>
      <c r="D37" s="17">
        <f>+Hoja2!$D$237</f>
        <v>934100</v>
      </c>
      <c r="E37" s="17">
        <f>+Hoja2!$E$237</f>
        <v>934199</v>
      </c>
      <c r="F37" s="103" t="str">
        <f>+Hoja2!$F$237</f>
        <v>CPR-30</v>
      </c>
      <c r="G37" s="358">
        <f>+Hoja2!$G$237</f>
        <v>100</v>
      </c>
      <c r="H37" s="17" t="str">
        <f>+Hoja2!$H$237</f>
        <v>B</v>
      </c>
      <c r="I37" s="103" t="str">
        <f>+Hoja2!$I$237</f>
        <v>TDI</v>
      </c>
      <c r="J37" s="17" t="str">
        <f>+Hoja2!$J$237</f>
        <v>NO</v>
      </c>
      <c r="K37" s="17">
        <f>+Hoja2!$K$237</f>
        <v>6</v>
      </c>
      <c r="L37" s="131" t="str">
        <f>+Hoja2!$L$237</f>
        <v>IMBA</v>
      </c>
    </row>
    <row r="38" spans="1:12" x14ac:dyDescent="0.2">
      <c r="A38" s="75">
        <f t="shared" si="2"/>
        <v>72</v>
      </c>
      <c r="B38" s="103" t="str">
        <f>+Hoja2!$B$238</f>
        <v>URCQ</v>
      </c>
      <c r="C38" s="103" t="str">
        <f>+Hoja2!$C$238</f>
        <v>URCUQUÍ</v>
      </c>
      <c r="D38" s="17">
        <f>+Hoja2!$D$238</f>
        <v>939100</v>
      </c>
      <c r="E38" s="17">
        <f>+Hoja2!$E$238</f>
        <v>939249</v>
      </c>
      <c r="F38" s="103" t="str">
        <f>+Hoja2!$F$238</f>
        <v>CPR-30</v>
      </c>
      <c r="G38" s="358">
        <f>+Hoja2!$G$238</f>
        <v>150</v>
      </c>
      <c r="H38" s="17" t="str">
        <f>+Hoja2!$H$238</f>
        <v>B</v>
      </c>
      <c r="I38" s="103" t="str">
        <f>+Hoja2!$I$238</f>
        <v>TDI</v>
      </c>
      <c r="J38" s="17" t="str">
        <f>+Hoja2!$J$238</f>
        <v>NO</v>
      </c>
      <c r="K38" s="17">
        <f>+Hoja2!$K$238</f>
        <v>6</v>
      </c>
      <c r="L38" s="131" t="str">
        <f>+Hoja2!$L$238</f>
        <v>IMBA</v>
      </c>
    </row>
    <row r="39" spans="1:12" x14ac:dyDescent="0.2">
      <c r="A39" s="75">
        <f t="shared" si="2"/>
        <v>73</v>
      </c>
      <c r="B39" s="103" t="str">
        <f>+Hoja2!$B$239</f>
        <v>VALD</v>
      </c>
      <c r="C39" s="103" t="str">
        <f>+Hoja2!$C$239</f>
        <v>VALDEZ</v>
      </c>
      <c r="D39" s="17">
        <f>+Hoja2!$D$239</f>
        <v>789100</v>
      </c>
      <c r="E39" s="17">
        <f>+Hoja2!$E$239</f>
        <v>789199</v>
      </c>
      <c r="F39" s="103" t="str">
        <f>+Hoja2!$F$239</f>
        <v>CPR-30</v>
      </c>
      <c r="G39" s="358">
        <f>+Hoja2!$G$239</f>
        <v>100</v>
      </c>
      <c r="H39" s="17" t="str">
        <f>+Hoja2!$H$239</f>
        <v>B</v>
      </c>
      <c r="I39" s="103" t="str">
        <f>+Hoja2!$I$239</f>
        <v>TDI</v>
      </c>
      <c r="J39" s="17" t="str">
        <f>+Hoja2!$J$239</f>
        <v>NO</v>
      </c>
      <c r="K39" s="17">
        <f>+Hoja2!$K$239</f>
        <v>6</v>
      </c>
      <c r="L39" s="131" t="str">
        <f>+Hoja2!$L$239</f>
        <v>ESME</v>
      </c>
    </row>
    <row r="40" spans="1:12" ht="13.5" thickBot="1" x14ac:dyDescent="0.25">
      <c r="A40" s="77"/>
      <c r="B40" s="24"/>
      <c r="C40" s="104"/>
      <c r="D40" s="45"/>
      <c r="E40" s="45"/>
      <c r="F40" s="104"/>
      <c r="G40" s="24" t="s">
        <v>16</v>
      </c>
      <c r="H40" s="24"/>
      <c r="I40" s="104"/>
      <c r="J40" s="24"/>
      <c r="K40" s="24"/>
      <c r="L40" s="132"/>
    </row>
    <row r="41" spans="1:12" x14ac:dyDescent="0.2">
      <c r="A41" s="79"/>
      <c r="C41" s="115"/>
      <c r="F41" s="115"/>
      <c r="I41" s="115"/>
      <c r="L41" s="115"/>
    </row>
    <row r="42" spans="1:12" x14ac:dyDescent="0.2">
      <c r="A42" s="79"/>
      <c r="C42" s="113" t="s">
        <v>114</v>
      </c>
      <c r="D42" s="52"/>
      <c r="E42" s="52"/>
      <c r="F42" s="112"/>
      <c r="G42" s="350">
        <v>43920</v>
      </c>
      <c r="I42" s="115"/>
      <c r="L42" s="115"/>
    </row>
    <row r="43" spans="1:12" x14ac:dyDescent="0.2">
      <c r="A43" s="79"/>
      <c r="C43" s="115"/>
      <c r="F43" s="115"/>
      <c r="I43" s="115"/>
      <c r="L43" s="115"/>
    </row>
    <row r="44" spans="1:12" x14ac:dyDescent="0.2">
      <c r="A44" s="79"/>
      <c r="C44" s="113" t="s">
        <v>583</v>
      </c>
      <c r="D44" s="53"/>
      <c r="E44" s="53"/>
      <c r="F44" s="109"/>
      <c r="G44" s="350">
        <v>580798</v>
      </c>
      <c r="I44" s="115"/>
      <c r="L44" s="115"/>
    </row>
    <row r="45" spans="1:12" x14ac:dyDescent="0.2">
      <c r="A45" s="79"/>
      <c r="C45" s="115"/>
      <c r="F45" s="115"/>
      <c r="I45" s="115"/>
      <c r="L45" s="115"/>
    </row>
    <row r="46" spans="1:12" x14ac:dyDescent="0.2">
      <c r="B46" s="51" t="s">
        <v>698</v>
      </c>
    </row>
    <row r="48" spans="1:12" x14ac:dyDescent="0.2">
      <c r="B48" s="211" t="s">
        <v>601</v>
      </c>
      <c r="C48" s="111" t="s">
        <v>602</v>
      </c>
    </row>
  </sheetData>
  <mergeCells count="6">
    <mergeCell ref="C8:J8"/>
    <mergeCell ref="A1:D1"/>
    <mergeCell ref="A2:D2"/>
    <mergeCell ref="A3:D3"/>
    <mergeCell ref="E2:H2"/>
    <mergeCell ref="E3:H3"/>
  </mergeCells>
  <phoneticPr fontId="6" type="noConversion"/>
  <printOptions horizontalCentered="1"/>
  <pageMargins left="0.75" right="0.28000000000000003" top="1.03" bottom="1" header="0.511811024" footer="0.511811024"/>
  <pageSetup paperSize="9" orientation="portrait" r:id="rId1"/>
  <headerFooter alignWithMargins="0">
    <oddFooter>&amp;CPágina 7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3"/>
  <dimension ref="A1:L34"/>
  <sheetViews>
    <sheetView workbookViewId="0">
      <selection activeCell="A30" sqref="A30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85546875" bestFit="1" customWidth="1"/>
    <col min="8" max="8" width="5.85546875" bestFit="1" customWidth="1"/>
    <col min="9" max="9" width="8.5703125" bestFit="1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79"/>
      <c r="C8" s="116" t="s">
        <v>299</v>
      </c>
      <c r="D8" s="57"/>
      <c r="E8" s="13"/>
      <c r="F8" s="115"/>
      <c r="I8" s="115"/>
      <c r="L8" s="115"/>
    </row>
    <row r="9" spans="1:12" x14ac:dyDescent="0.2">
      <c r="A9" s="74">
        <v>1</v>
      </c>
      <c r="B9" s="19"/>
      <c r="C9" s="102" t="s">
        <v>300</v>
      </c>
      <c r="D9" s="59">
        <v>982000</v>
      </c>
      <c r="E9" s="59">
        <v>982999</v>
      </c>
      <c r="F9" s="102" t="s">
        <v>301</v>
      </c>
      <c r="G9" s="19">
        <f>SUM((E9-D9)+1)</f>
        <v>1000</v>
      </c>
      <c r="H9" s="19" t="s">
        <v>129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v>2</v>
      </c>
      <c r="B10" s="30"/>
      <c r="C10" s="103" t="s">
        <v>585</v>
      </c>
      <c r="D10" s="17">
        <v>983000</v>
      </c>
      <c r="E10" s="30">
        <v>983999</v>
      </c>
      <c r="F10" s="103"/>
      <c r="G10" s="17"/>
      <c r="H10" s="17" t="s">
        <v>129</v>
      </c>
      <c r="I10" s="103" t="s">
        <v>365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v>3</v>
      </c>
      <c r="B11" s="30"/>
      <c r="C11" s="215" t="s">
        <v>127</v>
      </c>
      <c r="D11" s="30">
        <v>200000</v>
      </c>
      <c r="E11" s="30">
        <v>200239</v>
      </c>
      <c r="F11" s="215" t="s">
        <v>584</v>
      </c>
      <c r="G11" s="17">
        <f>SUM((E11-D11)+1)</f>
        <v>240</v>
      </c>
      <c r="H11" s="30" t="s">
        <v>129</v>
      </c>
      <c r="I11" s="215" t="s">
        <v>79</v>
      </c>
      <c r="J11" s="30" t="s">
        <v>337</v>
      </c>
      <c r="K11" s="30">
        <v>2</v>
      </c>
      <c r="L11" s="133" t="s">
        <v>359</v>
      </c>
    </row>
    <row r="12" spans="1:12" x14ac:dyDescent="0.2">
      <c r="A12" s="75">
        <v>4</v>
      </c>
      <c r="B12" s="30"/>
      <c r="C12" s="215" t="s">
        <v>587</v>
      </c>
      <c r="D12" s="30">
        <v>985000</v>
      </c>
      <c r="E12" s="30">
        <v>985000</v>
      </c>
      <c r="F12" s="215"/>
      <c r="G12" s="30"/>
      <c r="H12" s="30"/>
      <c r="I12" s="215" t="s">
        <v>79</v>
      </c>
      <c r="J12" s="30"/>
      <c r="K12" s="30">
        <v>2</v>
      </c>
      <c r="L12" s="133" t="s">
        <v>359</v>
      </c>
    </row>
    <row r="13" spans="1:12" x14ac:dyDescent="0.2">
      <c r="A13" s="185">
        <v>5</v>
      </c>
      <c r="B13" s="281"/>
      <c r="C13" s="282" t="s">
        <v>586</v>
      </c>
      <c r="D13" s="281">
        <v>984000</v>
      </c>
      <c r="E13" s="281">
        <v>984999</v>
      </c>
      <c r="F13" s="282"/>
      <c r="G13" s="281"/>
      <c r="H13" s="281"/>
      <c r="I13" s="282" t="s">
        <v>79</v>
      </c>
      <c r="J13" s="281"/>
      <c r="K13" s="281">
        <v>2</v>
      </c>
      <c r="L13" s="283" t="s">
        <v>359</v>
      </c>
    </row>
    <row r="14" spans="1:12" x14ac:dyDescent="0.2">
      <c r="A14" s="185">
        <v>6</v>
      </c>
      <c r="B14" s="281"/>
      <c r="C14" s="282" t="s">
        <v>711</v>
      </c>
      <c r="D14" s="281">
        <v>988000</v>
      </c>
      <c r="E14" s="281">
        <v>988999</v>
      </c>
      <c r="F14" s="282"/>
      <c r="G14" s="281"/>
      <c r="H14" s="281"/>
      <c r="I14" s="282" t="s">
        <v>79</v>
      </c>
      <c r="J14" s="281"/>
      <c r="K14" s="281">
        <v>2</v>
      </c>
      <c r="L14" s="283" t="s">
        <v>359</v>
      </c>
    </row>
    <row r="15" spans="1:12" ht="13.5" thickBot="1" x14ac:dyDescent="0.25">
      <c r="A15" s="216">
        <v>7</v>
      </c>
      <c r="B15" s="164"/>
      <c r="C15" s="217" t="s">
        <v>303</v>
      </c>
      <c r="D15" s="164">
        <v>989000</v>
      </c>
      <c r="E15" s="164">
        <v>989099</v>
      </c>
      <c r="F15" s="217"/>
      <c r="G15" s="164"/>
      <c r="H15" s="164"/>
      <c r="I15" s="217" t="s">
        <v>377</v>
      </c>
      <c r="J15" s="164"/>
      <c r="K15" s="164">
        <v>2</v>
      </c>
      <c r="L15" s="218" t="s">
        <v>359</v>
      </c>
    </row>
    <row r="16" spans="1:12" x14ac:dyDescent="0.2">
      <c r="A16" s="79"/>
      <c r="B16" s="15"/>
      <c r="C16" s="111"/>
      <c r="D16" s="15"/>
      <c r="E16" s="15"/>
      <c r="F16" s="111"/>
      <c r="G16" s="15"/>
      <c r="H16" s="15"/>
      <c r="I16" s="111"/>
      <c r="J16" s="15"/>
      <c r="K16" s="15"/>
      <c r="L16" s="111"/>
    </row>
    <row r="17" spans="1:12" ht="13.5" thickBot="1" x14ac:dyDescent="0.25">
      <c r="A17" s="79"/>
      <c r="C17" s="116" t="s">
        <v>302</v>
      </c>
      <c r="D17" s="13"/>
      <c r="E17" s="13"/>
      <c r="F17" s="115"/>
      <c r="G17" s="13"/>
      <c r="I17" s="115"/>
      <c r="L17" s="115"/>
    </row>
    <row r="18" spans="1:12" x14ac:dyDescent="0.2">
      <c r="A18" s="74">
        <v>1</v>
      </c>
      <c r="B18" s="19"/>
      <c r="C18" s="102" t="s">
        <v>303</v>
      </c>
      <c r="D18" s="43">
        <v>400000</v>
      </c>
      <c r="E18" s="43">
        <v>599999</v>
      </c>
      <c r="F18" s="102"/>
      <c r="G18" s="331">
        <f>SUM((E18-D18)+1)</f>
        <v>200000</v>
      </c>
      <c r="H18" s="19"/>
      <c r="I18" s="102" t="s">
        <v>79</v>
      </c>
      <c r="J18" s="19" t="s">
        <v>80</v>
      </c>
      <c r="K18" s="19">
        <v>9</v>
      </c>
      <c r="L18" s="130" t="s">
        <v>16</v>
      </c>
    </row>
    <row r="19" spans="1:12" ht="13.5" thickBot="1" x14ac:dyDescent="0.25">
      <c r="A19" s="77">
        <v>2</v>
      </c>
      <c r="B19" s="24"/>
      <c r="C19" s="104" t="s">
        <v>304</v>
      </c>
      <c r="D19" s="45">
        <v>700000</v>
      </c>
      <c r="E19" s="45">
        <v>999999</v>
      </c>
      <c r="F19" s="104"/>
      <c r="G19" s="24">
        <f>SUM((E19-D19)+1)</f>
        <v>300000</v>
      </c>
      <c r="H19" s="24"/>
      <c r="I19" s="104" t="s">
        <v>79</v>
      </c>
      <c r="J19" s="24" t="s">
        <v>80</v>
      </c>
      <c r="K19" s="24">
        <v>9</v>
      </c>
      <c r="L19" s="132" t="s">
        <v>16</v>
      </c>
    </row>
    <row r="20" spans="1:12" x14ac:dyDescent="0.2">
      <c r="A20" s="15"/>
      <c r="B20" s="15"/>
      <c r="C20" s="111"/>
      <c r="D20" s="15"/>
      <c r="E20" s="15"/>
      <c r="F20" s="15"/>
      <c r="G20" s="15"/>
      <c r="H20" s="15"/>
      <c r="I20" s="111"/>
      <c r="J20" s="15"/>
      <c r="K20" s="15"/>
      <c r="L20" s="111"/>
    </row>
    <row r="21" spans="1:12" x14ac:dyDescent="0.2">
      <c r="C21" s="115"/>
    </row>
    <row r="22" spans="1:12" x14ac:dyDescent="0.2">
      <c r="A22" s="109" t="s">
        <v>712</v>
      </c>
      <c r="B22" s="15"/>
      <c r="C22" s="111"/>
      <c r="D22" s="15"/>
      <c r="E22" s="15"/>
      <c r="F22" s="15"/>
      <c r="G22" s="15"/>
      <c r="H22" s="15"/>
      <c r="I22" s="15"/>
      <c r="J22" s="15"/>
      <c r="K22" s="15"/>
      <c r="L22" s="15"/>
    </row>
    <row r="23" spans="1:12" x14ac:dyDescent="0.2">
      <c r="A23" s="15"/>
      <c r="B23" s="15"/>
      <c r="C23" s="111"/>
      <c r="D23" s="15"/>
      <c r="E23" s="15"/>
      <c r="F23" s="15"/>
      <c r="G23" s="15"/>
      <c r="H23" s="15"/>
      <c r="I23" s="15"/>
      <c r="J23" s="15"/>
      <c r="K23" s="15"/>
      <c r="L23" s="15"/>
    </row>
    <row r="24" spans="1:12" x14ac:dyDescent="0.2">
      <c r="A24" s="15"/>
      <c r="B24" s="15" t="s">
        <v>588</v>
      </c>
      <c r="C24" s="111" t="s">
        <v>306</v>
      </c>
      <c r="D24" s="15"/>
      <c r="E24" s="15"/>
      <c r="F24" s="15"/>
      <c r="G24" s="15"/>
      <c r="H24" s="15"/>
      <c r="I24" s="15"/>
      <c r="J24" s="15"/>
      <c r="K24" s="15"/>
      <c r="L24" s="15"/>
    </row>
    <row r="25" spans="1:12" x14ac:dyDescent="0.2">
      <c r="A25" s="15"/>
      <c r="B25" s="15" t="s">
        <v>589</v>
      </c>
      <c r="C25" s="111" t="s">
        <v>307</v>
      </c>
      <c r="D25" s="15"/>
      <c r="E25" s="15"/>
      <c r="F25" s="15"/>
      <c r="G25" s="15"/>
      <c r="H25" s="15"/>
      <c r="I25" s="15"/>
      <c r="J25" s="15"/>
      <c r="K25" s="15"/>
      <c r="L25" s="15"/>
    </row>
    <row r="26" spans="1:12" x14ac:dyDescent="0.2">
      <c r="A26" s="15"/>
      <c r="B26" s="15" t="s">
        <v>590</v>
      </c>
      <c r="C26" s="111" t="s">
        <v>308</v>
      </c>
      <c r="D26" s="15"/>
      <c r="E26" s="15"/>
      <c r="F26" s="15"/>
      <c r="G26" s="15"/>
      <c r="H26" s="15"/>
      <c r="I26" s="15"/>
      <c r="J26" s="15"/>
      <c r="K26" s="15"/>
      <c r="L26" s="15"/>
    </row>
    <row r="27" spans="1:12" x14ac:dyDescent="0.2">
      <c r="A27" s="15"/>
      <c r="B27" s="15" t="s">
        <v>591</v>
      </c>
      <c r="C27" s="111" t="s">
        <v>309</v>
      </c>
      <c r="D27" s="15"/>
      <c r="E27" s="15"/>
      <c r="F27" s="15"/>
      <c r="G27" s="15"/>
      <c r="H27" s="15"/>
      <c r="I27" s="15"/>
      <c r="J27" s="15"/>
      <c r="K27" s="15"/>
      <c r="L27" s="15"/>
    </row>
    <row r="28" spans="1:12" x14ac:dyDescent="0.2">
      <c r="A28" s="15"/>
      <c r="B28" s="15" t="s">
        <v>592</v>
      </c>
      <c r="C28" s="111" t="s">
        <v>310</v>
      </c>
      <c r="D28" s="15"/>
      <c r="E28" s="15"/>
      <c r="F28" s="15"/>
      <c r="G28" s="15"/>
      <c r="H28" s="15"/>
      <c r="I28" s="15"/>
      <c r="J28" s="15"/>
      <c r="K28" s="15"/>
      <c r="L28" s="15"/>
    </row>
    <row r="29" spans="1:12" x14ac:dyDescent="0.2">
      <c r="A29" s="15"/>
      <c r="B29" s="15" t="s">
        <v>593</v>
      </c>
      <c r="C29" s="111" t="s">
        <v>311</v>
      </c>
      <c r="D29" s="15"/>
      <c r="E29" s="15"/>
      <c r="F29" s="15"/>
      <c r="G29" s="15"/>
      <c r="H29" s="15"/>
      <c r="I29" s="15"/>
      <c r="J29" s="15"/>
      <c r="K29" s="15"/>
      <c r="L29" s="15"/>
    </row>
    <row r="30" spans="1:12" x14ac:dyDescent="0.2">
      <c r="A30" s="15"/>
      <c r="B30" s="15" t="s">
        <v>594</v>
      </c>
      <c r="C30" s="111" t="s">
        <v>312</v>
      </c>
      <c r="D30" s="15"/>
      <c r="E30" s="15"/>
      <c r="F30" s="15"/>
      <c r="G30" s="15"/>
      <c r="H30" s="15"/>
      <c r="I30" s="15"/>
      <c r="J30" s="15"/>
      <c r="K30" s="15"/>
      <c r="L30" s="15"/>
    </row>
    <row r="31" spans="1:12" x14ac:dyDescent="0.2">
      <c r="A31" s="15"/>
      <c r="B31" s="15" t="s">
        <v>595</v>
      </c>
      <c r="C31" s="111" t="s">
        <v>313</v>
      </c>
      <c r="D31" s="15"/>
      <c r="E31" s="15"/>
      <c r="F31" s="15"/>
      <c r="G31" s="15"/>
      <c r="H31" s="15"/>
      <c r="I31" s="15"/>
      <c r="J31" s="15"/>
      <c r="K31" s="15"/>
      <c r="L31" s="15"/>
    </row>
    <row r="32" spans="1:12" x14ac:dyDescent="0.2">
      <c r="A32" s="15"/>
      <c r="B32" s="15" t="s">
        <v>596</v>
      </c>
      <c r="C32" s="111" t="s">
        <v>314</v>
      </c>
      <c r="D32" s="15"/>
      <c r="E32" s="15"/>
      <c r="F32" s="15"/>
      <c r="G32" s="15"/>
      <c r="H32" s="15"/>
      <c r="I32" s="15"/>
      <c r="J32" s="15"/>
      <c r="K32" s="15"/>
      <c r="L32" s="15"/>
    </row>
    <row r="33" spans="1:12" x14ac:dyDescent="0.2">
      <c r="A33" s="15"/>
      <c r="B33" s="15" t="s">
        <v>597</v>
      </c>
      <c r="C33" s="111" t="s">
        <v>315</v>
      </c>
      <c r="D33" s="15"/>
      <c r="E33" s="15"/>
      <c r="F33" s="15"/>
      <c r="G33" s="15"/>
      <c r="H33" s="15"/>
      <c r="I33" s="15"/>
      <c r="J33" s="15"/>
      <c r="K33" s="15"/>
      <c r="L33" s="15"/>
    </row>
    <row r="34" spans="1:12" x14ac:dyDescent="0.2">
      <c r="A34" s="15"/>
      <c r="B34" s="15" t="s">
        <v>598</v>
      </c>
      <c r="C34" s="111" t="s">
        <v>316</v>
      </c>
      <c r="D34" s="15"/>
      <c r="E34" s="15"/>
      <c r="F34" s="15"/>
      <c r="G34" s="15"/>
      <c r="H34" s="15"/>
      <c r="I34" s="15"/>
      <c r="J34" s="15"/>
      <c r="K34" s="15"/>
      <c r="L34" s="15"/>
    </row>
  </sheetData>
  <phoneticPr fontId="6" type="noConversion"/>
  <printOptions horizontalCentered="1"/>
  <pageMargins left="0.75" right="0.3" top="0.99" bottom="1" header="0.511811024" footer="0.511811024"/>
  <pageSetup paperSize="9" orientation="portrait" r:id="rId1"/>
  <headerFooter alignWithMargins="0">
    <oddFooter>&amp;CPágina 8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K192"/>
  <sheetViews>
    <sheetView tabSelected="1" topLeftCell="B1" zoomScaleNormal="100" workbookViewId="0">
      <selection activeCell="K1" sqref="K1"/>
    </sheetView>
  </sheetViews>
  <sheetFormatPr baseColWidth="10" defaultRowHeight="12.75" x14ac:dyDescent="0.2"/>
  <cols>
    <col min="1" max="1" width="3.28515625" style="428" customWidth="1"/>
    <col min="2" max="2" width="10.5703125" style="415" customWidth="1"/>
    <col min="3" max="3" width="54" style="415" customWidth="1"/>
    <col min="4" max="4" width="10.7109375" style="549" customWidth="1"/>
    <col min="5" max="6" width="10.7109375" style="415" customWidth="1"/>
    <col min="7" max="7" width="10.85546875" style="415" customWidth="1"/>
    <col min="8" max="11" width="10.7109375" style="415" customWidth="1"/>
    <col min="12" max="12" width="3.140625" style="415" customWidth="1"/>
    <col min="13" max="167" width="11.42578125" style="414"/>
    <col min="168" max="16384" width="11.42578125" style="415"/>
  </cols>
  <sheetData>
    <row r="1" spans="1:12" x14ac:dyDescent="0.2">
      <c r="B1" s="610"/>
      <c r="C1" s="610"/>
      <c r="D1" s="610"/>
      <c r="E1" s="610"/>
      <c r="F1" s="618"/>
      <c r="G1" s="618"/>
      <c r="H1" s="618"/>
      <c r="I1" s="618"/>
      <c r="J1" s="618"/>
      <c r="K1" s="650"/>
      <c r="L1" s="624"/>
    </row>
    <row r="2" spans="1:12" x14ac:dyDescent="0.2">
      <c r="B2" s="610"/>
      <c r="C2" s="610"/>
      <c r="D2" s="610"/>
      <c r="E2" s="610"/>
      <c r="F2" s="618"/>
      <c r="G2" s="618"/>
      <c r="H2" s="618"/>
      <c r="I2" s="618"/>
      <c r="J2" s="618"/>
      <c r="K2" s="618"/>
    </row>
    <row r="3" spans="1:12" ht="18" x14ac:dyDescent="0.25">
      <c r="B3" s="611" t="s">
        <v>907</v>
      </c>
      <c r="C3" s="611"/>
      <c r="D3" s="611"/>
      <c r="E3" s="611"/>
      <c r="F3" s="618"/>
      <c r="G3" s="618"/>
      <c r="H3" s="618"/>
      <c r="I3" s="618"/>
      <c r="J3" s="618"/>
      <c r="K3" s="618"/>
    </row>
    <row r="4" spans="1:12" ht="14.25" x14ac:dyDescent="0.2">
      <c r="B4" s="612" t="s">
        <v>908</v>
      </c>
      <c r="C4" s="613"/>
      <c r="D4" s="610"/>
      <c r="E4" s="610"/>
      <c r="F4" s="618"/>
      <c r="G4" s="618"/>
      <c r="H4" s="618"/>
      <c r="I4" s="618"/>
      <c r="J4" s="618"/>
      <c r="K4" s="618"/>
    </row>
    <row r="5" spans="1:12" ht="14.25" x14ac:dyDescent="0.2">
      <c r="B5" s="610"/>
      <c r="C5" s="680"/>
      <c r="D5" s="680"/>
      <c r="E5" s="680"/>
      <c r="F5" s="618"/>
      <c r="G5" s="618"/>
      <c r="H5" s="618"/>
      <c r="I5" s="618"/>
      <c r="J5" s="618"/>
      <c r="K5" s="618"/>
    </row>
    <row r="6" spans="1:12" x14ac:dyDescent="0.2">
      <c r="A6" s="416"/>
      <c r="B6" s="613"/>
      <c r="C6" s="610"/>
      <c r="D6" s="610"/>
      <c r="E6" s="610"/>
      <c r="F6" s="619"/>
      <c r="G6" s="619"/>
      <c r="H6" s="619"/>
      <c r="I6" s="619"/>
      <c r="J6" s="619"/>
      <c r="K6" s="619"/>
      <c r="L6" s="416"/>
    </row>
    <row r="7" spans="1:12" x14ac:dyDescent="0.2">
      <c r="B7" s="610"/>
      <c r="C7" s="610"/>
      <c r="D7" s="610"/>
      <c r="E7" s="610"/>
      <c r="F7" s="619"/>
      <c r="G7" s="619"/>
      <c r="H7" s="619"/>
      <c r="I7" s="619"/>
      <c r="J7" s="619"/>
      <c r="K7" s="619"/>
      <c r="L7" s="417"/>
    </row>
    <row r="8" spans="1:12" x14ac:dyDescent="0.2">
      <c r="B8" s="614" t="s">
        <v>918</v>
      </c>
      <c r="C8" s="614"/>
      <c r="D8" s="610"/>
      <c r="E8" s="610"/>
      <c r="F8" s="619"/>
      <c r="G8" s="619"/>
      <c r="H8" s="619"/>
      <c r="I8" s="619"/>
      <c r="J8" s="619"/>
      <c r="K8" s="619"/>
      <c r="L8" s="417"/>
    </row>
    <row r="9" spans="1:12" x14ac:dyDescent="0.2">
      <c r="B9" s="610"/>
      <c r="C9" s="610"/>
      <c r="D9" s="610"/>
      <c r="E9" s="610"/>
      <c r="F9" s="619"/>
      <c r="G9" s="619"/>
      <c r="H9" s="619"/>
      <c r="I9" s="619"/>
      <c r="J9" s="619"/>
      <c r="K9" s="619"/>
      <c r="L9" s="417"/>
    </row>
    <row r="10" spans="1:12" x14ac:dyDescent="0.2">
      <c r="B10" s="610"/>
      <c r="C10" s="610"/>
      <c r="D10" s="610"/>
      <c r="E10" s="610"/>
      <c r="F10" s="619"/>
      <c r="G10" s="619"/>
      <c r="H10" s="619"/>
      <c r="I10" s="619"/>
      <c r="J10" s="619"/>
      <c r="K10" s="619"/>
      <c r="L10" s="417"/>
    </row>
    <row r="11" spans="1:12" ht="13.5" thickBot="1" x14ac:dyDescent="0.25">
      <c r="B11" s="615"/>
      <c r="C11" s="616"/>
      <c r="D11" s="617"/>
      <c r="E11" s="615"/>
      <c r="F11" s="620"/>
      <c r="G11" s="620"/>
      <c r="H11" s="620"/>
      <c r="I11" s="620"/>
      <c r="J11" s="620"/>
      <c r="K11" s="620"/>
      <c r="L11" s="417"/>
    </row>
    <row r="12" spans="1:12" ht="13.5" thickBot="1" x14ac:dyDescent="0.25">
      <c r="B12" s="685" t="s">
        <v>854</v>
      </c>
      <c r="C12" s="686"/>
      <c r="D12" s="682" t="s">
        <v>888</v>
      </c>
      <c r="E12" s="683"/>
      <c r="F12" s="683"/>
      <c r="G12" s="683"/>
      <c r="H12" s="683"/>
      <c r="I12" s="683"/>
      <c r="J12" s="683"/>
      <c r="K12" s="684"/>
      <c r="L12" s="417"/>
    </row>
    <row r="13" spans="1:12" ht="15.75" thickBot="1" x14ac:dyDescent="0.25">
      <c r="B13" s="687"/>
      <c r="C13" s="688"/>
      <c r="D13" s="621">
        <v>92</v>
      </c>
      <c r="E13" s="622">
        <v>93</v>
      </c>
      <c r="F13" s="623">
        <v>94</v>
      </c>
      <c r="G13" s="623">
        <v>95</v>
      </c>
      <c r="H13" s="623">
        <v>96</v>
      </c>
      <c r="I13" s="623">
        <v>97</v>
      </c>
      <c r="J13" s="623">
        <v>98</v>
      </c>
      <c r="K13" s="623">
        <v>99</v>
      </c>
      <c r="L13" s="599"/>
    </row>
    <row r="14" spans="1:12" x14ac:dyDescent="0.2">
      <c r="B14" s="689"/>
      <c r="C14" s="422" t="s">
        <v>876</v>
      </c>
      <c r="E14" s="544">
        <v>0.1</v>
      </c>
      <c r="F14" s="424"/>
      <c r="G14" s="669">
        <v>0.1</v>
      </c>
      <c r="H14" s="544">
        <v>0.28999999999999998</v>
      </c>
      <c r="I14" s="544">
        <v>0.06</v>
      </c>
      <c r="J14" s="425">
        <v>0.66</v>
      </c>
      <c r="K14" s="425">
        <v>0.6</v>
      </c>
      <c r="L14" s="417"/>
    </row>
    <row r="15" spans="1:12" x14ac:dyDescent="0.2">
      <c r="B15" s="689"/>
      <c r="C15" s="422" t="s">
        <v>877</v>
      </c>
      <c r="E15" s="424"/>
      <c r="F15" s="424"/>
      <c r="G15" s="669">
        <v>0.04</v>
      </c>
      <c r="H15" s="544">
        <v>0.01</v>
      </c>
      <c r="I15" s="544">
        <v>0.04</v>
      </c>
      <c r="J15" s="425">
        <v>0.28999999999999998</v>
      </c>
      <c r="K15" s="425">
        <v>0.3</v>
      </c>
      <c r="L15" s="417"/>
    </row>
    <row r="16" spans="1:12" x14ac:dyDescent="0.2">
      <c r="B16" s="689"/>
      <c r="C16" s="554" t="s">
        <v>879</v>
      </c>
      <c r="D16" s="544"/>
      <c r="E16" s="424"/>
      <c r="F16" s="424"/>
      <c r="G16" s="424"/>
      <c r="H16" s="424"/>
      <c r="I16" s="424"/>
      <c r="J16" s="425">
        <v>0.05</v>
      </c>
      <c r="K16" s="425">
        <v>0.1</v>
      </c>
      <c r="L16" s="417"/>
    </row>
    <row r="17" spans="1:12" x14ac:dyDescent="0.2">
      <c r="B17" s="690"/>
      <c r="C17" s="418" t="s">
        <v>298</v>
      </c>
      <c r="D17" s="423">
        <v>0</v>
      </c>
      <c r="E17" s="423">
        <v>0.1</v>
      </c>
      <c r="F17" s="423">
        <v>0</v>
      </c>
      <c r="G17" s="423">
        <v>0.14000000000000001</v>
      </c>
      <c r="H17" s="423">
        <v>0.3</v>
      </c>
      <c r="I17" s="423">
        <v>0.1</v>
      </c>
      <c r="J17" s="423">
        <v>1</v>
      </c>
      <c r="K17" s="423">
        <v>0.99999999999999989</v>
      </c>
      <c r="L17" s="417"/>
    </row>
    <row r="18" spans="1:12" ht="13.5" thickBot="1" x14ac:dyDescent="0.25">
      <c r="B18" s="656"/>
      <c r="C18" s="656" t="s">
        <v>889</v>
      </c>
      <c r="D18" s="426">
        <v>1</v>
      </c>
      <c r="E18" s="426">
        <v>0.9</v>
      </c>
      <c r="F18" s="426">
        <v>1</v>
      </c>
      <c r="G18" s="426">
        <v>0.86</v>
      </c>
      <c r="H18" s="426">
        <v>0.7</v>
      </c>
      <c r="I18" s="426">
        <v>0.9</v>
      </c>
      <c r="J18" s="426">
        <v>0</v>
      </c>
      <c r="K18" s="426">
        <v>0</v>
      </c>
      <c r="L18" s="417"/>
    </row>
    <row r="19" spans="1:12" x14ac:dyDescent="0.2">
      <c r="B19" s="419" t="s">
        <v>298</v>
      </c>
      <c r="C19" s="419"/>
      <c r="D19" s="545">
        <v>1</v>
      </c>
      <c r="E19" s="427">
        <v>1</v>
      </c>
      <c r="F19" s="427">
        <v>1</v>
      </c>
      <c r="G19" s="427">
        <v>1</v>
      </c>
      <c r="H19" s="427">
        <v>1</v>
      </c>
      <c r="I19" s="427">
        <v>1</v>
      </c>
      <c r="J19" s="427">
        <v>1</v>
      </c>
      <c r="K19" s="427">
        <v>0.99999999999999989</v>
      </c>
      <c r="L19" s="417"/>
    </row>
    <row r="20" spans="1:12" x14ac:dyDescent="0.2">
      <c r="B20" s="416"/>
      <c r="C20" s="416"/>
      <c r="D20" s="546" t="s">
        <v>16</v>
      </c>
      <c r="E20" s="535"/>
      <c r="F20" s="535"/>
      <c r="G20" s="535"/>
      <c r="H20" s="535"/>
      <c r="I20" s="535"/>
      <c r="J20" s="535"/>
      <c r="K20" s="535"/>
      <c r="L20" s="417"/>
    </row>
    <row r="21" spans="1:12" ht="13.5" thickBot="1" x14ac:dyDescent="0.25">
      <c r="B21" s="691"/>
      <c r="C21" s="691"/>
      <c r="D21" s="547"/>
      <c r="E21" s="420"/>
      <c r="F21" s="420"/>
      <c r="G21" s="420"/>
      <c r="H21" s="430"/>
      <c r="I21" s="420"/>
      <c r="J21" s="420"/>
      <c r="K21" s="420"/>
      <c r="L21" s="421"/>
    </row>
    <row r="22" spans="1:12" x14ac:dyDescent="0.2">
      <c r="A22" s="429"/>
      <c r="B22" s="414"/>
      <c r="C22" s="414"/>
      <c r="D22" s="548"/>
      <c r="E22" s="414"/>
      <c r="F22" s="534"/>
      <c r="G22" s="414"/>
      <c r="H22" s="414"/>
      <c r="I22" s="414"/>
      <c r="J22" s="414"/>
      <c r="K22" s="414"/>
      <c r="L22" s="414"/>
    </row>
    <row r="23" spans="1:12" x14ac:dyDescent="0.2">
      <c r="A23" s="429"/>
      <c r="B23" s="414"/>
      <c r="C23" s="414"/>
      <c r="D23" s="548" t="s">
        <v>878</v>
      </c>
      <c r="E23" s="414"/>
      <c r="F23" s="414"/>
      <c r="G23" s="414"/>
      <c r="H23" s="414"/>
      <c r="I23" s="414"/>
      <c r="J23" s="414"/>
      <c r="K23" s="414"/>
      <c r="L23" s="414"/>
    </row>
    <row r="24" spans="1:12" x14ac:dyDescent="0.2">
      <c r="A24" s="429"/>
      <c r="B24" s="414"/>
      <c r="C24" s="414"/>
      <c r="D24" s="548"/>
      <c r="E24" s="414"/>
      <c r="F24" s="414"/>
      <c r="G24" s="414"/>
      <c r="H24" s="414"/>
      <c r="I24" s="414"/>
      <c r="J24" s="414"/>
      <c r="K24" s="414"/>
      <c r="L24" s="414"/>
    </row>
    <row r="25" spans="1:12" x14ac:dyDescent="0.2">
      <c r="A25" s="429"/>
      <c r="B25" s="414"/>
      <c r="C25" s="414"/>
      <c r="D25" s="548"/>
      <c r="E25" s="414"/>
      <c r="F25" s="537"/>
      <c r="G25" s="414"/>
      <c r="H25" s="414"/>
      <c r="I25" s="414"/>
      <c r="J25" s="414"/>
      <c r="K25" s="414"/>
      <c r="L25" s="414"/>
    </row>
    <row r="26" spans="1:12" x14ac:dyDescent="0.2">
      <c r="A26" s="429"/>
      <c r="B26" s="414"/>
      <c r="C26" s="414"/>
      <c r="D26" s="548"/>
      <c r="E26" s="569"/>
      <c r="F26" s="537"/>
      <c r="G26" s="414"/>
      <c r="H26" s="537"/>
      <c r="I26" s="537"/>
      <c r="J26" s="537"/>
      <c r="K26" s="414"/>
      <c r="L26" s="414"/>
    </row>
    <row r="27" spans="1:12" x14ac:dyDescent="0.2">
      <c r="A27" s="429"/>
      <c r="B27" s="414"/>
      <c r="C27" s="414"/>
      <c r="D27" s="548"/>
      <c r="E27" s="569"/>
      <c r="F27" s="414"/>
      <c r="G27" s="568"/>
      <c r="H27" s="414"/>
      <c r="I27" s="414"/>
      <c r="J27" s="414"/>
      <c r="K27" s="414"/>
      <c r="L27" s="414"/>
    </row>
    <row r="28" spans="1:12" x14ac:dyDescent="0.2">
      <c r="A28" s="429"/>
      <c r="B28" s="414"/>
      <c r="C28" s="414"/>
      <c r="D28" s="548"/>
      <c r="E28" s="569"/>
      <c r="F28" s="414"/>
      <c r="G28" s="414"/>
      <c r="H28" s="537"/>
      <c r="I28" s="414"/>
      <c r="J28" s="414"/>
      <c r="K28" s="414"/>
      <c r="L28" s="414"/>
    </row>
    <row r="29" spans="1:12" x14ac:dyDescent="0.2">
      <c r="A29" s="429"/>
      <c r="B29" s="414"/>
      <c r="C29" s="414"/>
      <c r="D29" s="548"/>
      <c r="E29" s="569"/>
      <c r="F29" s="414"/>
      <c r="G29" s="568"/>
      <c r="H29" s="414"/>
      <c r="I29" s="414"/>
      <c r="J29" s="414"/>
      <c r="K29" s="414"/>
      <c r="L29" s="414"/>
    </row>
    <row r="30" spans="1:12" x14ac:dyDescent="0.2">
      <c r="A30" s="429"/>
      <c r="B30" s="681"/>
      <c r="C30" s="681"/>
      <c r="D30" s="548"/>
      <c r="E30" s="569"/>
      <c r="F30" s="414"/>
      <c r="G30" s="568"/>
      <c r="H30" s="537"/>
      <c r="I30" s="414"/>
      <c r="J30" s="414"/>
      <c r="K30" s="414"/>
      <c r="L30" s="414"/>
    </row>
    <row r="31" spans="1:12" x14ac:dyDescent="0.2">
      <c r="A31" s="429"/>
      <c r="B31" s="414"/>
      <c r="C31" s="414"/>
      <c r="D31" s="548"/>
      <c r="E31" s="569"/>
      <c r="F31" s="414"/>
      <c r="G31" s="568"/>
      <c r="H31" s="414"/>
      <c r="I31" s="414"/>
      <c r="J31" s="414"/>
      <c r="K31" s="414"/>
      <c r="L31" s="414"/>
    </row>
    <row r="32" spans="1:12" x14ac:dyDescent="0.2">
      <c r="A32" s="429"/>
      <c r="B32" s="414"/>
      <c r="C32" s="414"/>
      <c r="D32" s="548"/>
      <c r="E32" s="569"/>
      <c r="F32" s="414"/>
      <c r="G32" s="568"/>
      <c r="H32" s="414"/>
      <c r="I32" s="414"/>
      <c r="J32" s="414"/>
      <c r="K32" s="414"/>
      <c r="L32" s="414"/>
    </row>
    <row r="33" spans="1:12" x14ac:dyDescent="0.2">
      <c r="A33" s="429"/>
      <c r="B33" s="414"/>
      <c r="C33" s="414"/>
      <c r="D33" s="548"/>
      <c r="E33" s="414"/>
      <c r="F33" s="414"/>
      <c r="G33" s="568"/>
      <c r="H33" s="414"/>
      <c r="I33" s="414"/>
      <c r="J33" s="414"/>
      <c r="K33" s="414"/>
      <c r="L33" s="414"/>
    </row>
    <row r="34" spans="1:12" x14ac:dyDescent="0.2">
      <c r="A34" s="429"/>
      <c r="B34" s="414"/>
      <c r="C34" s="414"/>
      <c r="D34" s="548"/>
      <c r="E34" s="414"/>
      <c r="F34" s="414"/>
      <c r="G34" s="568"/>
      <c r="H34" s="537"/>
      <c r="I34" s="414"/>
      <c r="J34" s="414"/>
      <c r="K34" s="414"/>
      <c r="L34" s="414"/>
    </row>
    <row r="35" spans="1:12" x14ac:dyDescent="0.2">
      <c r="A35" s="429"/>
      <c r="B35" s="414"/>
      <c r="C35" s="414"/>
      <c r="D35" s="548"/>
      <c r="E35" s="414"/>
      <c r="F35" s="414"/>
      <c r="G35" s="568"/>
      <c r="H35" s="414"/>
      <c r="I35" s="414"/>
      <c r="J35" s="414"/>
      <c r="K35" s="414"/>
      <c r="L35" s="414"/>
    </row>
    <row r="36" spans="1:12" x14ac:dyDescent="0.2">
      <c r="A36" s="429"/>
      <c r="B36" s="414"/>
      <c r="C36" s="414"/>
      <c r="D36" s="548"/>
      <c r="E36" s="414"/>
      <c r="F36" s="414"/>
      <c r="G36" s="568"/>
      <c r="H36" s="414"/>
      <c r="I36" s="414"/>
      <c r="J36" s="414"/>
      <c r="K36" s="414"/>
      <c r="L36" s="414"/>
    </row>
    <row r="37" spans="1:12" x14ac:dyDescent="0.2">
      <c r="A37" s="429"/>
      <c r="B37" s="414"/>
      <c r="C37" s="414"/>
      <c r="D37" s="548"/>
      <c r="E37" s="414"/>
      <c r="F37" s="414"/>
      <c r="G37" s="568"/>
      <c r="H37" s="414"/>
      <c r="I37" s="414"/>
      <c r="J37" s="414"/>
      <c r="K37" s="414"/>
      <c r="L37" s="414"/>
    </row>
    <row r="38" spans="1:12" x14ac:dyDescent="0.2">
      <c r="A38" s="429"/>
      <c r="B38" s="414"/>
      <c r="C38" s="414"/>
      <c r="D38" s="548"/>
      <c r="E38" s="414"/>
      <c r="F38" s="414"/>
      <c r="G38" s="568"/>
      <c r="H38" s="414"/>
      <c r="I38" s="414"/>
      <c r="J38" s="414"/>
      <c r="K38" s="414"/>
      <c r="L38" s="414"/>
    </row>
    <row r="39" spans="1:12" x14ac:dyDescent="0.2">
      <c r="A39" s="429"/>
      <c r="B39" s="414"/>
      <c r="C39" s="414"/>
      <c r="D39" s="548"/>
      <c r="E39" s="414"/>
      <c r="F39" s="414"/>
      <c r="G39" s="568"/>
      <c r="H39" s="414"/>
      <c r="I39" s="414"/>
      <c r="J39" s="414"/>
      <c r="K39" s="414"/>
      <c r="L39" s="414"/>
    </row>
    <row r="40" spans="1:12" x14ac:dyDescent="0.2">
      <c r="A40" s="429"/>
      <c r="B40" s="414"/>
      <c r="C40" s="414"/>
      <c r="D40" s="548"/>
      <c r="E40" s="414"/>
      <c r="F40" s="414"/>
      <c r="G40" s="568"/>
      <c r="H40" s="414"/>
      <c r="I40" s="414"/>
      <c r="J40" s="414"/>
      <c r="K40" s="414"/>
      <c r="L40" s="414"/>
    </row>
    <row r="41" spans="1:12" x14ac:dyDescent="0.2">
      <c r="A41" s="429"/>
      <c r="B41" s="414"/>
      <c r="C41" s="414"/>
      <c r="D41" s="548"/>
      <c r="E41" s="414"/>
      <c r="F41" s="414"/>
      <c r="G41" s="568"/>
      <c r="H41" s="414"/>
      <c r="I41" s="414"/>
      <c r="J41" s="414"/>
      <c r="K41" s="414"/>
      <c r="L41" s="414"/>
    </row>
    <row r="42" spans="1:12" x14ac:dyDescent="0.2">
      <c r="A42" s="429"/>
      <c r="B42" s="414"/>
      <c r="C42" s="414"/>
      <c r="D42" s="548"/>
      <c r="E42" s="414"/>
      <c r="F42" s="414"/>
      <c r="G42" s="568"/>
      <c r="H42" s="414"/>
      <c r="I42" s="414"/>
      <c r="J42" s="414"/>
      <c r="K42" s="414"/>
      <c r="L42" s="414"/>
    </row>
    <row r="43" spans="1:12" x14ac:dyDescent="0.2">
      <c r="A43" s="429"/>
      <c r="B43" s="414"/>
      <c r="C43" s="414"/>
      <c r="D43" s="548"/>
      <c r="E43" s="414"/>
      <c r="F43" s="414"/>
      <c r="G43" s="568"/>
      <c r="H43" s="414"/>
      <c r="I43" s="414"/>
      <c r="J43" s="414"/>
      <c r="K43" s="414"/>
      <c r="L43" s="414"/>
    </row>
    <row r="44" spans="1:12" x14ac:dyDescent="0.2">
      <c r="A44" s="429"/>
      <c r="B44" s="414"/>
      <c r="C44" s="414"/>
      <c r="D44" s="548"/>
      <c r="E44" s="414"/>
      <c r="F44" s="414"/>
      <c r="G44" s="414"/>
      <c r="H44" s="414"/>
      <c r="I44" s="414"/>
      <c r="J44" s="414"/>
      <c r="K44" s="414"/>
      <c r="L44" s="414"/>
    </row>
    <row r="45" spans="1:12" x14ac:dyDescent="0.2">
      <c r="A45" s="429"/>
      <c r="B45" s="414"/>
      <c r="C45" s="414"/>
      <c r="D45" s="548"/>
      <c r="E45" s="414"/>
      <c r="F45" s="414"/>
      <c r="G45" s="414"/>
      <c r="H45" s="414"/>
      <c r="I45" s="414"/>
      <c r="J45" s="414"/>
      <c r="K45" s="414"/>
      <c r="L45" s="414"/>
    </row>
    <row r="46" spans="1:12" x14ac:dyDescent="0.2">
      <c r="A46" s="429"/>
      <c r="B46" s="414"/>
      <c r="C46" s="414"/>
      <c r="D46" s="548"/>
      <c r="E46" s="414"/>
      <c r="F46" s="414"/>
      <c r="G46" s="414"/>
      <c r="H46" s="414"/>
      <c r="I46" s="414"/>
      <c r="J46" s="414"/>
      <c r="K46" s="414"/>
      <c r="L46" s="414"/>
    </row>
    <row r="47" spans="1:12" x14ac:dyDescent="0.2">
      <c r="A47" s="429"/>
      <c r="B47" s="414"/>
      <c r="C47" s="414"/>
      <c r="D47" s="548"/>
      <c r="E47" s="414"/>
      <c r="F47" s="414"/>
      <c r="G47" s="414"/>
      <c r="H47" s="414"/>
      <c r="I47" s="414"/>
      <c r="J47" s="414"/>
      <c r="K47" s="414"/>
      <c r="L47" s="414"/>
    </row>
    <row r="48" spans="1:12" x14ac:dyDescent="0.2">
      <c r="A48" s="429"/>
      <c r="B48" s="414"/>
      <c r="C48" s="414"/>
      <c r="D48" s="548"/>
      <c r="E48" s="414"/>
      <c r="F48" s="414"/>
      <c r="G48" s="414"/>
      <c r="H48" s="414"/>
      <c r="I48" s="414"/>
      <c r="J48" s="414"/>
      <c r="K48" s="414"/>
      <c r="L48" s="414"/>
    </row>
    <row r="49" spans="1:12" x14ac:dyDescent="0.2">
      <c r="A49" s="429"/>
      <c r="B49" s="414"/>
      <c r="C49" s="414"/>
      <c r="D49" s="548"/>
      <c r="E49" s="414"/>
      <c r="F49" s="414"/>
      <c r="G49" s="414"/>
      <c r="H49" s="414"/>
      <c r="I49" s="414"/>
      <c r="J49" s="414"/>
      <c r="K49" s="414"/>
      <c r="L49" s="414"/>
    </row>
    <row r="50" spans="1:12" x14ac:dyDescent="0.2">
      <c r="A50" s="429"/>
      <c r="B50" s="414"/>
      <c r="C50" s="414"/>
      <c r="D50" s="548"/>
      <c r="E50" s="414"/>
      <c r="F50" s="414"/>
      <c r="G50" s="414"/>
      <c r="H50" s="414"/>
      <c r="I50" s="414"/>
      <c r="J50" s="414"/>
      <c r="K50" s="414"/>
      <c r="L50" s="414"/>
    </row>
    <row r="51" spans="1:12" x14ac:dyDescent="0.2">
      <c r="A51" s="429"/>
      <c r="B51" s="414"/>
      <c r="C51" s="414"/>
      <c r="D51" s="548"/>
      <c r="E51" s="414"/>
      <c r="F51" s="414"/>
      <c r="G51" s="414"/>
      <c r="H51" s="414"/>
      <c r="I51" s="414"/>
      <c r="J51" s="414"/>
      <c r="K51" s="414"/>
      <c r="L51" s="414"/>
    </row>
    <row r="52" spans="1:12" x14ac:dyDescent="0.2">
      <c r="A52" s="429"/>
      <c r="B52" s="414"/>
      <c r="C52" s="414"/>
      <c r="D52" s="548"/>
      <c r="E52" s="414"/>
      <c r="F52" s="414"/>
      <c r="G52" s="414"/>
      <c r="H52" s="414"/>
      <c r="I52" s="414"/>
      <c r="J52" s="414"/>
      <c r="K52" s="414"/>
      <c r="L52" s="414"/>
    </row>
    <row r="53" spans="1:12" x14ac:dyDescent="0.2">
      <c r="A53" s="429"/>
      <c r="B53" s="414"/>
      <c r="C53" s="414"/>
      <c r="D53" s="548"/>
      <c r="E53" s="414"/>
      <c r="F53" s="414"/>
      <c r="G53" s="414"/>
      <c r="H53" s="414"/>
      <c r="I53" s="414"/>
      <c r="J53" s="414"/>
      <c r="K53" s="414"/>
      <c r="L53" s="414"/>
    </row>
    <row r="54" spans="1:12" x14ac:dyDescent="0.2">
      <c r="A54" s="429"/>
      <c r="B54" s="414"/>
      <c r="C54" s="414"/>
      <c r="D54" s="548"/>
      <c r="E54" s="414"/>
      <c r="F54" s="414"/>
      <c r="G54" s="414"/>
      <c r="H54" s="414"/>
      <c r="I54" s="414"/>
      <c r="J54" s="414"/>
      <c r="K54" s="414"/>
      <c r="L54" s="414"/>
    </row>
    <row r="55" spans="1:12" x14ac:dyDescent="0.2">
      <c r="A55" s="429"/>
      <c r="B55" s="414"/>
      <c r="C55" s="414"/>
      <c r="D55" s="548"/>
      <c r="E55" s="414"/>
      <c r="F55" s="414"/>
      <c r="G55" s="414"/>
      <c r="H55" s="414"/>
      <c r="I55" s="414"/>
      <c r="J55" s="414"/>
      <c r="K55" s="414"/>
      <c r="L55" s="414"/>
    </row>
    <row r="56" spans="1:12" x14ac:dyDescent="0.2">
      <c r="A56" s="429"/>
      <c r="B56" s="414"/>
      <c r="C56" s="414"/>
      <c r="D56" s="548"/>
      <c r="E56" s="414"/>
      <c r="F56" s="414"/>
      <c r="G56" s="414"/>
      <c r="H56" s="414"/>
      <c r="I56" s="414"/>
      <c r="J56" s="414"/>
      <c r="K56" s="414"/>
      <c r="L56" s="414"/>
    </row>
    <row r="57" spans="1:12" x14ac:dyDescent="0.2">
      <c r="A57" s="429"/>
      <c r="B57" s="414"/>
      <c r="C57" s="414"/>
      <c r="D57" s="548"/>
      <c r="E57" s="414"/>
      <c r="F57" s="414"/>
      <c r="G57" s="414"/>
      <c r="H57" s="414"/>
      <c r="I57" s="414"/>
      <c r="J57" s="414"/>
      <c r="K57" s="414"/>
      <c r="L57" s="414"/>
    </row>
    <row r="58" spans="1:12" x14ac:dyDescent="0.2">
      <c r="A58" s="429"/>
      <c r="B58" s="414"/>
      <c r="C58" s="414"/>
      <c r="D58" s="548"/>
      <c r="E58" s="414"/>
      <c r="F58" s="414"/>
      <c r="G58" s="414"/>
      <c r="H58" s="414"/>
      <c r="I58" s="414"/>
      <c r="J58" s="414"/>
      <c r="K58" s="414"/>
      <c r="L58" s="414"/>
    </row>
    <row r="59" spans="1:12" x14ac:dyDescent="0.2">
      <c r="A59" s="429"/>
      <c r="B59" s="414"/>
      <c r="C59" s="414"/>
      <c r="D59" s="548"/>
      <c r="E59" s="414"/>
      <c r="F59" s="414"/>
      <c r="G59" s="414"/>
      <c r="H59" s="414"/>
      <c r="I59" s="414"/>
      <c r="J59" s="414"/>
      <c r="K59" s="414"/>
      <c r="L59" s="414"/>
    </row>
    <row r="60" spans="1:12" x14ac:dyDescent="0.2">
      <c r="A60" s="429"/>
      <c r="B60" s="414"/>
      <c r="C60" s="414"/>
      <c r="D60" s="548"/>
      <c r="E60" s="414"/>
      <c r="F60" s="414"/>
      <c r="G60" s="414"/>
      <c r="H60" s="414"/>
      <c r="I60" s="414"/>
      <c r="J60" s="414"/>
      <c r="K60" s="414"/>
      <c r="L60" s="414"/>
    </row>
    <row r="61" spans="1:12" x14ac:dyDescent="0.2">
      <c r="A61" s="429"/>
      <c r="B61" s="414"/>
      <c r="C61" s="414"/>
      <c r="D61" s="548"/>
      <c r="E61" s="414"/>
      <c r="F61" s="414"/>
      <c r="G61" s="414"/>
      <c r="H61" s="414"/>
      <c r="I61" s="414"/>
      <c r="J61" s="414"/>
      <c r="K61" s="414"/>
      <c r="L61" s="414"/>
    </row>
    <row r="62" spans="1:12" x14ac:dyDescent="0.2">
      <c r="A62" s="429"/>
      <c r="B62" s="414"/>
      <c r="C62" s="414"/>
      <c r="D62" s="548"/>
      <c r="E62" s="414"/>
      <c r="F62" s="414"/>
      <c r="G62" s="414"/>
      <c r="H62" s="414"/>
      <c r="I62" s="414"/>
      <c r="J62" s="414"/>
      <c r="K62" s="414"/>
      <c r="L62" s="414"/>
    </row>
    <row r="63" spans="1:12" x14ac:dyDescent="0.2">
      <c r="A63" s="429"/>
      <c r="B63" s="414"/>
      <c r="C63" s="414"/>
      <c r="D63" s="548"/>
      <c r="E63" s="414"/>
      <c r="F63" s="414"/>
      <c r="G63" s="414"/>
      <c r="H63" s="414"/>
      <c r="I63" s="414"/>
      <c r="J63" s="414"/>
      <c r="K63" s="414"/>
      <c r="L63" s="414"/>
    </row>
    <row r="64" spans="1:12" x14ac:dyDescent="0.2">
      <c r="A64" s="429"/>
      <c r="B64" s="414"/>
      <c r="C64" s="414"/>
      <c r="D64" s="548"/>
      <c r="E64" s="414"/>
      <c r="F64" s="414"/>
      <c r="G64" s="414"/>
      <c r="H64" s="414"/>
      <c r="I64" s="414"/>
      <c r="J64" s="414"/>
      <c r="K64" s="414"/>
      <c r="L64" s="414"/>
    </row>
    <row r="65" spans="1:12" x14ac:dyDescent="0.2">
      <c r="A65" s="429"/>
      <c r="B65" s="414"/>
      <c r="C65" s="414"/>
      <c r="D65" s="548"/>
      <c r="E65" s="414"/>
      <c r="F65" s="414"/>
      <c r="G65" s="414"/>
      <c r="H65" s="414"/>
      <c r="I65" s="414"/>
      <c r="J65" s="414"/>
      <c r="K65" s="414"/>
      <c r="L65" s="414"/>
    </row>
    <row r="66" spans="1:12" x14ac:dyDescent="0.2">
      <c r="A66" s="429"/>
      <c r="B66" s="414"/>
      <c r="C66" s="414"/>
      <c r="D66" s="548"/>
      <c r="E66" s="414"/>
      <c r="F66" s="414"/>
      <c r="G66" s="414"/>
      <c r="H66" s="414"/>
      <c r="I66" s="414"/>
      <c r="J66" s="414"/>
      <c r="K66" s="414"/>
      <c r="L66" s="414"/>
    </row>
    <row r="67" spans="1:12" x14ac:dyDescent="0.2">
      <c r="A67" s="429"/>
      <c r="B67" s="414"/>
      <c r="C67" s="414"/>
      <c r="D67" s="548"/>
      <c r="E67" s="414"/>
      <c r="F67" s="414"/>
      <c r="G67" s="414"/>
      <c r="H67" s="414"/>
      <c r="I67" s="414"/>
      <c r="J67" s="414"/>
      <c r="K67" s="414"/>
      <c r="L67" s="414"/>
    </row>
    <row r="68" spans="1:12" x14ac:dyDescent="0.2">
      <c r="A68" s="429"/>
      <c r="B68" s="414"/>
      <c r="C68" s="414"/>
      <c r="D68" s="548"/>
      <c r="E68" s="414"/>
      <c r="F68" s="414"/>
      <c r="G68" s="414"/>
      <c r="H68" s="414"/>
      <c r="I68" s="414"/>
      <c r="J68" s="414"/>
      <c r="K68" s="414"/>
      <c r="L68" s="414"/>
    </row>
    <row r="69" spans="1:12" x14ac:dyDescent="0.2">
      <c r="A69" s="429"/>
      <c r="B69" s="414"/>
      <c r="C69" s="414"/>
      <c r="D69" s="548"/>
      <c r="E69" s="414"/>
      <c r="F69" s="414"/>
      <c r="G69" s="414"/>
      <c r="H69" s="414"/>
      <c r="I69" s="414"/>
      <c r="J69" s="414"/>
      <c r="K69" s="414"/>
      <c r="L69" s="414"/>
    </row>
    <row r="70" spans="1:12" x14ac:dyDescent="0.2">
      <c r="A70" s="429"/>
      <c r="B70" s="414"/>
      <c r="C70" s="414"/>
      <c r="D70" s="548"/>
      <c r="E70" s="414"/>
      <c r="F70" s="414"/>
      <c r="G70" s="414"/>
      <c r="H70" s="414"/>
      <c r="I70" s="414"/>
      <c r="J70" s="414"/>
      <c r="K70" s="414"/>
      <c r="L70" s="414"/>
    </row>
    <row r="71" spans="1:12" x14ac:dyDescent="0.2">
      <c r="A71" s="429"/>
      <c r="B71" s="414"/>
      <c r="C71" s="414"/>
      <c r="D71" s="548"/>
      <c r="E71" s="414"/>
      <c r="F71" s="414"/>
      <c r="G71" s="414"/>
      <c r="H71" s="414"/>
      <c r="I71" s="414"/>
      <c r="J71" s="414"/>
      <c r="K71" s="414"/>
      <c r="L71" s="414"/>
    </row>
    <row r="72" spans="1:12" x14ac:dyDescent="0.2">
      <c r="A72" s="429"/>
      <c r="B72" s="414"/>
      <c r="C72" s="414"/>
      <c r="D72" s="548"/>
      <c r="E72" s="414"/>
      <c r="F72" s="414"/>
      <c r="G72" s="414"/>
      <c r="H72" s="414"/>
      <c r="I72" s="414"/>
      <c r="J72" s="414"/>
      <c r="K72" s="414"/>
      <c r="L72" s="414"/>
    </row>
    <row r="73" spans="1:12" x14ac:dyDescent="0.2">
      <c r="A73" s="429"/>
      <c r="B73" s="414"/>
      <c r="C73" s="414"/>
      <c r="D73" s="548"/>
      <c r="E73" s="414"/>
      <c r="F73" s="414"/>
      <c r="G73" s="414"/>
      <c r="H73" s="414"/>
      <c r="I73" s="414"/>
      <c r="J73" s="414"/>
      <c r="K73" s="414"/>
      <c r="L73" s="414"/>
    </row>
    <row r="74" spans="1:12" x14ac:dyDescent="0.2">
      <c r="A74" s="429"/>
      <c r="B74" s="414"/>
      <c r="C74" s="414"/>
      <c r="D74" s="548"/>
      <c r="E74" s="414"/>
      <c r="F74" s="414"/>
      <c r="G74" s="414"/>
      <c r="H74" s="414"/>
      <c r="I74" s="414"/>
      <c r="J74" s="414"/>
      <c r="K74" s="414"/>
      <c r="L74" s="414"/>
    </row>
    <row r="75" spans="1:12" x14ac:dyDescent="0.2">
      <c r="A75" s="429"/>
      <c r="B75" s="414"/>
      <c r="C75" s="414"/>
      <c r="D75" s="548"/>
      <c r="E75" s="414"/>
      <c r="F75" s="414"/>
      <c r="G75" s="414"/>
      <c r="H75" s="414"/>
      <c r="I75" s="414"/>
      <c r="J75" s="414"/>
      <c r="K75" s="414"/>
      <c r="L75" s="414"/>
    </row>
    <row r="76" spans="1:12" s="414" customFormat="1" x14ac:dyDescent="0.2">
      <c r="A76" s="429"/>
      <c r="D76" s="548"/>
    </row>
    <row r="77" spans="1:12" s="414" customFormat="1" x14ac:dyDescent="0.2">
      <c r="A77" s="429"/>
      <c r="D77" s="548"/>
    </row>
    <row r="78" spans="1:12" s="414" customFormat="1" x14ac:dyDescent="0.2">
      <c r="A78" s="429"/>
      <c r="D78" s="548"/>
    </row>
    <row r="79" spans="1:12" s="414" customFormat="1" x14ac:dyDescent="0.2">
      <c r="A79" s="429"/>
      <c r="D79" s="548"/>
    </row>
    <row r="80" spans="1:12" s="414" customFormat="1" x14ac:dyDescent="0.2">
      <c r="A80" s="429"/>
      <c r="D80" s="548"/>
    </row>
    <row r="81" spans="1:4" s="414" customFormat="1" x14ac:dyDescent="0.2">
      <c r="A81" s="429"/>
      <c r="D81" s="548"/>
    </row>
    <row r="82" spans="1:4" s="414" customFormat="1" x14ac:dyDescent="0.2">
      <c r="A82" s="429"/>
      <c r="D82" s="548"/>
    </row>
    <row r="83" spans="1:4" s="414" customFormat="1" x14ac:dyDescent="0.2">
      <c r="A83" s="429"/>
      <c r="D83" s="548"/>
    </row>
    <row r="84" spans="1:4" s="414" customFormat="1" x14ac:dyDescent="0.2">
      <c r="A84" s="429"/>
      <c r="D84" s="548"/>
    </row>
    <row r="85" spans="1:4" s="414" customFormat="1" x14ac:dyDescent="0.2">
      <c r="A85" s="429"/>
      <c r="D85" s="548"/>
    </row>
    <row r="86" spans="1:4" s="414" customFormat="1" x14ac:dyDescent="0.2">
      <c r="A86" s="429"/>
      <c r="D86" s="548"/>
    </row>
    <row r="87" spans="1:4" s="414" customFormat="1" x14ac:dyDescent="0.2">
      <c r="A87" s="429"/>
      <c r="D87" s="548"/>
    </row>
    <row r="88" spans="1:4" s="414" customFormat="1" x14ac:dyDescent="0.2">
      <c r="A88" s="429"/>
      <c r="D88" s="548"/>
    </row>
    <row r="89" spans="1:4" s="414" customFormat="1" x14ac:dyDescent="0.2">
      <c r="A89" s="429"/>
      <c r="D89" s="548"/>
    </row>
    <row r="90" spans="1:4" s="414" customFormat="1" x14ac:dyDescent="0.2">
      <c r="A90" s="429"/>
      <c r="D90" s="548"/>
    </row>
    <row r="91" spans="1:4" s="414" customFormat="1" x14ac:dyDescent="0.2">
      <c r="A91" s="429"/>
      <c r="D91" s="548"/>
    </row>
    <row r="92" spans="1:4" s="414" customFormat="1" x14ac:dyDescent="0.2">
      <c r="A92" s="429"/>
      <c r="D92" s="548"/>
    </row>
    <row r="93" spans="1:4" s="414" customFormat="1" x14ac:dyDescent="0.2">
      <c r="A93" s="429"/>
      <c r="D93" s="548"/>
    </row>
    <row r="94" spans="1:4" s="414" customFormat="1" x14ac:dyDescent="0.2">
      <c r="A94" s="429"/>
      <c r="D94" s="548"/>
    </row>
    <row r="95" spans="1:4" s="414" customFormat="1" x14ac:dyDescent="0.2">
      <c r="A95" s="429"/>
      <c r="D95" s="548"/>
    </row>
    <row r="96" spans="1:4" s="414" customFormat="1" x14ac:dyDescent="0.2">
      <c r="A96" s="429"/>
      <c r="D96" s="548"/>
    </row>
    <row r="97" spans="1:4" s="414" customFormat="1" x14ac:dyDescent="0.2">
      <c r="A97" s="429"/>
      <c r="D97" s="548"/>
    </row>
    <row r="98" spans="1:4" s="414" customFormat="1" x14ac:dyDescent="0.2">
      <c r="A98" s="429"/>
      <c r="D98" s="548"/>
    </row>
    <row r="99" spans="1:4" s="414" customFormat="1" x14ac:dyDescent="0.2">
      <c r="A99" s="429"/>
      <c r="D99" s="548"/>
    </row>
    <row r="100" spans="1:4" s="414" customFormat="1" x14ac:dyDescent="0.2">
      <c r="A100" s="429"/>
      <c r="D100" s="548"/>
    </row>
    <row r="101" spans="1:4" s="414" customFormat="1" x14ac:dyDescent="0.2">
      <c r="A101" s="429"/>
      <c r="D101" s="548"/>
    </row>
    <row r="102" spans="1:4" s="414" customFormat="1" x14ac:dyDescent="0.2">
      <c r="A102" s="429"/>
      <c r="D102" s="548"/>
    </row>
    <row r="103" spans="1:4" s="414" customFormat="1" x14ac:dyDescent="0.2">
      <c r="A103" s="429"/>
      <c r="D103" s="548"/>
    </row>
    <row r="104" spans="1:4" s="414" customFormat="1" x14ac:dyDescent="0.2">
      <c r="A104" s="429"/>
      <c r="D104" s="548"/>
    </row>
    <row r="105" spans="1:4" s="414" customFormat="1" x14ac:dyDescent="0.2">
      <c r="A105" s="429"/>
      <c r="D105" s="548"/>
    </row>
    <row r="106" spans="1:4" s="414" customFormat="1" x14ac:dyDescent="0.2">
      <c r="A106" s="429"/>
      <c r="D106" s="548"/>
    </row>
    <row r="107" spans="1:4" s="414" customFormat="1" x14ac:dyDescent="0.2">
      <c r="A107" s="429"/>
      <c r="D107" s="548"/>
    </row>
    <row r="108" spans="1:4" s="414" customFormat="1" x14ac:dyDescent="0.2">
      <c r="A108" s="429"/>
      <c r="D108" s="548"/>
    </row>
    <row r="109" spans="1:4" s="414" customFormat="1" x14ac:dyDescent="0.2">
      <c r="A109" s="429"/>
      <c r="D109" s="548"/>
    </row>
    <row r="110" spans="1:4" s="414" customFormat="1" x14ac:dyDescent="0.2">
      <c r="A110" s="429"/>
      <c r="D110" s="548"/>
    </row>
    <row r="111" spans="1:4" s="414" customFormat="1" x14ac:dyDescent="0.2">
      <c r="A111" s="429"/>
      <c r="D111" s="548"/>
    </row>
    <row r="112" spans="1:4" s="414" customFormat="1" x14ac:dyDescent="0.2">
      <c r="A112" s="429"/>
      <c r="D112" s="548"/>
    </row>
    <row r="113" spans="1:4" s="414" customFormat="1" x14ac:dyDescent="0.2">
      <c r="A113" s="429"/>
      <c r="D113" s="548"/>
    </row>
    <row r="114" spans="1:4" s="414" customFormat="1" x14ac:dyDescent="0.2">
      <c r="A114" s="429"/>
      <c r="D114" s="548"/>
    </row>
    <row r="115" spans="1:4" s="414" customFormat="1" x14ac:dyDescent="0.2">
      <c r="A115" s="429"/>
      <c r="D115" s="548"/>
    </row>
    <row r="116" spans="1:4" s="414" customFormat="1" x14ac:dyDescent="0.2">
      <c r="A116" s="429"/>
      <c r="D116" s="548"/>
    </row>
    <row r="117" spans="1:4" s="414" customFormat="1" x14ac:dyDescent="0.2">
      <c r="A117" s="429"/>
      <c r="D117" s="548"/>
    </row>
    <row r="118" spans="1:4" s="414" customFormat="1" x14ac:dyDescent="0.2">
      <c r="A118" s="429"/>
      <c r="D118" s="548"/>
    </row>
    <row r="119" spans="1:4" s="414" customFormat="1" x14ac:dyDescent="0.2">
      <c r="A119" s="429"/>
      <c r="D119" s="548"/>
    </row>
    <row r="120" spans="1:4" s="414" customFormat="1" x14ac:dyDescent="0.2">
      <c r="A120" s="429"/>
      <c r="D120" s="548"/>
    </row>
    <row r="121" spans="1:4" s="414" customFormat="1" x14ac:dyDescent="0.2">
      <c r="A121" s="429"/>
      <c r="D121" s="548"/>
    </row>
    <row r="122" spans="1:4" s="414" customFormat="1" x14ac:dyDescent="0.2">
      <c r="A122" s="429"/>
      <c r="D122" s="548"/>
    </row>
    <row r="123" spans="1:4" s="414" customFormat="1" x14ac:dyDescent="0.2">
      <c r="A123" s="429"/>
      <c r="D123" s="548"/>
    </row>
    <row r="124" spans="1:4" s="414" customFormat="1" x14ac:dyDescent="0.2">
      <c r="A124" s="429"/>
      <c r="D124" s="548"/>
    </row>
    <row r="125" spans="1:4" s="414" customFormat="1" x14ac:dyDescent="0.2">
      <c r="A125" s="429"/>
      <c r="D125" s="548"/>
    </row>
    <row r="126" spans="1:4" s="414" customFormat="1" x14ac:dyDescent="0.2">
      <c r="A126" s="429"/>
      <c r="D126" s="548"/>
    </row>
    <row r="127" spans="1:4" s="414" customFormat="1" x14ac:dyDescent="0.2">
      <c r="A127" s="429"/>
      <c r="D127" s="548"/>
    </row>
    <row r="128" spans="1:4" s="414" customFormat="1" x14ac:dyDescent="0.2">
      <c r="A128" s="429"/>
      <c r="D128" s="548"/>
    </row>
    <row r="129" spans="1:4" s="414" customFormat="1" x14ac:dyDescent="0.2">
      <c r="A129" s="429"/>
      <c r="D129" s="548"/>
    </row>
    <row r="130" spans="1:4" s="414" customFormat="1" x14ac:dyDescent="0.2">
      <c r="A130" s="429"/>
      <c r="D130" s="548"/>
    </row>
    <row r="131" spans="1:4" s="414" customFormat="1" x14ac:dyDescent="0.2">
      <c r="A131" s="429"/>
      <c r="D131" s="548"/>
    </row>
    <row r="132" spans="1:4" s="414" customFormat="1" x14ac:dyDescent="0.2">
      <c r="A132" s="429"/>
      <c r="D132" s="548"/>
    </row>
    <row r="133" spans="1:4" s="414" customFormat="1" x14ac:dyDescent="0.2">
      <c r="A133" s="429"/>
      <c r="D133" s="548"/>
    </row>
    <row r="134" spans="1:4" s="414" customFormat="1" x14ac:dyDescent="0.2">
      <c r="A134" s="429"/>
      <c r="D134" s="548"/>
    </row>
    <row r="135" spans="1:4" s="414" customFormat="1" x14ac:dyDescent="0.2">
      <c r="A135" s="429"/>
      <c r="D135" s="548"/>
    </row>
    <row r="136" spans="1:4" s="414" customFormat="1" x14ac:dyDescent="0.2">
      <c r="A136" s="429"/>
      <c r="D136" s="548"/>
    </row>
    <row r="137" spans="1:4" s="414" customFormat="1" x14ac:dyDescent="0.2">
      <c r="A137" s="429"/>
      <c r="D137" s="548"/>
    </row>
    <row r="138" spans="1:4" s="414" customFormat="1" x14ac:dyDescent="0.2">
      <c r="A138" s="429"/>
      <c r="D138" s="548"/>
    </row>
    <row r="139" spans="1:4" s="414" customFormat="1" x14ac:dyDescent="0.2">
      <c r="A139" s="429"/>
      <c r="D139" s="548"/>
    </row>
    <row r="140" spans="1:4" s="414" customFormat="1" x14ac:dyDescent="0.2">
      <c r="A140" s="429"/>
      <c r="D140" s="548"/>
    </row>
    <row r="141" spans="1:4" s="414" customFormat="1" x14ac:dyDescent="0.2">
      <c r="A141" s="429"/>
      <c r="D141" s="548"/>
    </row>
    <row r="142" spans="1:4" s="414" customFormat="1" x14ac:dyDescent="0.2">
      <c r="A142" s="429"/>
      <c r="D142" s="548"/>
    </row>
    <row r="143" spans="1:4" s="414" customFormat="1" x14ac:dyDescent="0.2">
      <c r="A143" s="429"/>
      <c r="D143" s="548"/>
    </row>
    <row r="144" spans="1:4" s="414" customFormat="1" x14ac:dyDescent="0.2">
      <c r="A144" s="429"/>
      <c r="D144" s="548"/>
    </row>
    <row r="145" spans="1:4" s="414" customFormat="1" x14ac:dyDescent="0.2">
      <c r="A145" s="429"/>
      <c r="D145" s="548"/>
    </row>
    <row r="146" spans="1:4" s="414" customFormat="1" x14ac:dyDescent="0.2">
      <c r="A146" s="429"/>
      <c r="D146" s="548"/>
    </row>
    <row r="147" spans="1:4" s="414" customFormat="1" x14ac:dyDescent="0.2">
      <c r="A147" s="429"/>
      <c r="D147" s="548"/>
    </row>
    <row r="148" spans="1:4" s="414" customFormat="1" x14ac:dyDescent="0.2">
      <c r="A148" s="429"/>
      <c r="D148" s="548"/>
    </row>
    <row r="149" spans="1:4" s="414" customFormat="1" x14ac:dyDescent="0.2">
      <c r="A149" s="429"/>
      <c r="D149" s="548"/>
    </row>
    <row r="150" spans="1:4" s="414" customFormat="1" x14ac:dyDescent="0.2">
      <c r="A150" s="429"/>
      <c r="D150" s="548"/>
    </row>
    <row r="151" spans="1:4" s="414" customFormat="1" x14ac:dyDescent="0.2">
      <c r="A151" s="429"/>
      <c r="D151" s="548"/>
    </row>
    <row r="152" spans="1:4" s="414" customFormat="1" x14ac:dyDescent="0.2">
      <c r="A152" s="429"/>
      <c r="D152" s="548"/>
    </row>
    <row r="153" spans="1:4" s="414" customFormat="1" x14ac:dyDescent="0.2">
      <c r="A153" s="429"/>
      <c r="D153" s="548"/>
    </row>
    <row r="154" spans="1:4" s="414" customFormat="1" x14ac:dyDescent="0.2">
      <c r="A154" s="429"/>
      <c r="D154" s="548"/>
    </row>
    <row r="155" spans="1:4" s="414" customFormat="1" x14ac:dyDescent="0.2">
      <c r="A155" s="429"/>
      <c r="D155" s="548"/>
    </row>
    <row r="156" spans="1:4" s="414" customFormat="1" x14ac:dyDescent="0.2">
      <c r="A156" s="429"/>
      <c r="D156" s="548"/>
    </row>
    <row r="157" spans="1:4" s="414" customFormat="1" x14ac:dyDescent="0.2">
      <c r="A157" s="429"/>
      <c r="D157" s="548"/>
    </row>
    <row r="158" spans="1:4" s="414" customFormat="1" x14ac:dyDescent="0.2">
      <c r="A158" s="429"/>
      <c r="D158" s="548"/>
    </row>
    <row r="159" spans="1:4" s="414" customFormat="1" x14ac:dyDescent="0.2">
      <c r="A159" s="429"/>
      <c r="D159" s="548"/>
    </row>
    <row r="160" spans="1:4" s="414" customFormat="1" x14ac:dyDescent="0.2">
      <c r="A160" s="429"/>
      <c r="D160" s="548"/>
    </row>
    <row r="161" spans="1:4" s="414" customFormat="1" x14ac:dyDescent="0.2">
      <c r="A161" s="429"/>
      <c r="D161" s="548"/>
    </row>
    <row r="162" spans="1:4" s="414" customFormat="1" x14ac:dyDescent="0.2">
      <c r="A162" s="429"/>
      <c r="D162" s="548"/>
    </row>
    <row r="163" spans="1:4" s="414" customFormat="1" x14ac:dyDescent="0.2">
      <c r="A163" s="429"/>
      <c r="D163" s="548"/>
    </row>
    <row r="164" spans="1:4" s="414" customFormat="1" x14ac:dyDescent="0.2">
      <c r="A164" s="429"/>
      <c r="D164" s="548"/>
    </row>
    <row r="165" spans="1:4" s="414" customFormat="1" x14ac:dyDescent="0.2">
      <c r="A165" s="429"/>
      <c r="D165" s="548"/>
    </row>
    <row r="166" spans="1:4" s="414" customFormat="1" x14ac:dyDescent="0.2">
      <c r="A166" s="429"/>
      <c r="D166" s="548"/>
    </row>
    <row r="167" spans="1:4" s="414" customFormat="1" x14ac:dyDescent="0.2">
      <c r="A167" s="429"/>
      <c r="D167" s="548"/>
    </row>
    <row r="168" spans="1:4" s="414" customFormat="1" x14ac:dyDescent="0.2">
      <c r="A168" s="429"/>
      <c r="D168" s="548"/>
    </row>
    <row r="169" spans="1:4" s="414" customFormat="1" x14ac:dyDescent="0.2">
      <c r="A169" s="429"/>
      <c r="D169" s="548"/>
    </row>
    <row r="170" spans="1:4" s="414" customFormat="1" x14ac:dyDescent="0.2">
      <c r="A170" s="429"/>
      <c r="D170" s="548"/>
    </row>
    <row r="171" spans="1:4" s="414" customFormat="1" x14ac:dyDescent="0.2">
      <c r="A171" s="429"/>
      <c r="D171" s="548"/>
    </row>
    <row r="172" spans="1:4" s="414" customFormat="1" x14ac:dyDescent="0.2">
      <c r="A172" s="429"/>
      <c r="D172" s="548"/>
    </row>
    <row r="173" spans="1:4" s="414" customFormat="1" x14ac:dyDescent="0.2">
      <c r="A173" s="429"/>
      <c r="D173" s="548"/>
    </row>
    <row r="174" spans="1:4" s="414" customFormat="1" x14ac:dyDescent="0.2">
      <c r="A174" s="429"/>
      <c r="D174" s="548"/>
    </row>
    <row r="175" spans="1:4" s="414" customFormat="1" x14ac:dyDescent="0.2">
      <c r="A175" s="429"/>
      <c r="D175" s="548"/>
    </row>
    <row r="176" spans="1:4" s="414" customFormat="1" x14ac:dyDescent="0.2">
      <c r="A176" s="429"/>
      <c r="D176" s="548"/>
    </row>
    <row r="177" spans="1:4" s="414" customFormat="1" x14ac:dyDescent="0.2">
      <c r="A177" s="429"/>
      <c r="D177" s="548"/>
    </row>
    <row r="178" spans="1:4" s="414" customFormat="1" x14ac:dyDescent="0.2">
      <c r="A178" s="429"/>
      <c r="D178" s="548"/>
    </row>
    <row r="179" spans="1:4" s="414" customFormat="1" x14ac:dyDescent="0.2">
      <c r="A179" s="429"/>
      <c r="D179" s="548"/>
    </row>
    <row r="180" spans="1:4" s="414" customFormat="1" x14ac:dyDescent="0.2">
      <c r="A180" s="429"/>
      <c r="D180" s="548"/>
    </row>
    <row r="181" spans="1:4" s="414" customFormat="1" x14ac:dyDescent="0.2">
      <c r="A181" s="429"/>
      <c r="D181" s="548"/>
    </row>
    <row r="182" spans="1:4" s="414" customFormat="1" x14ac:dyDescent="0.2">
      <c r="A182" s="429"/>
      <c r="D182" s="548"/>
    </row>
    <row r="183" spans="1:4" s="414" customFormat="1" x14ac:dyDescent="0.2">
      <c r="A183" s="429"/>
      <c r="D183" s="548"/>
    </row>
    <row r="184" spans="1:4" s="414" customFormat="1" x14ac:dyDescent="0.2">
      <c r="A184" s="429"/>
      <c r="D184" s="548"/>
    </row>
    <row r="185" spans="1:4" s="414" customFormat="1" x14ac:dyDescent="0.2">
      <c r="A185" s="429"/>
      <c r="D185" s="548"/>
    </row>
    <row r="186" spans="1:4" s="414" customFormat="1" x14ac:dyDescent="0.2">
      <c r="A186" s="429"/>
      <c r="D186" s="548"/>
    </row>
    <row r="187" spans="1:4" s="414" customFormat="1" x14ac:dyDescent="0.2">
      <c r="A187" s="429"/>
      <c r="D187" s="548"/>
    </row>
    <row r="188" spans="1:4" s="414" customFormat="1" x14ac:dyDescent="0.2">
      <c r="A188" s="429"/>
      <c r="D188" s="548"/>
    </row>
    <row r="189" spans="1:4" s="414" customFormat="1" x14ac:dyDescent="0.2">
      <c r="A189" s="429"/>
      <c r="D189" s="548"/>
    </row>
    <row r="190" spans="1:4" s="414" customFormat="1" x14ac:dyDescent="0.2">
      <c r="A190" s="429"/>
      <c r="D190" s="548"/>
    </row>
    <row r="191" spans="1:4" s="414" customFormat="1" x14ac:dyDescent="0.2">
      <c r="A191" s="429"/>
      <c r="D191" s="548"/>
    </row>
    <row r="192" spans="1:4" s="414" customFormat="1" x14ac:dyDescent="0.2">
      <c r="A192" s="429"/>
      <c r="D192" s="548"/>
    </row>
  </sheetData>
  <sheetProtection algorithmName="SHA-512" hashValue="wCVfAHV2hl/V+cS5maM1nPzFURfPN0x7D1xT6Kb8+wjqJY/ipHj8zlufALDApp/PqKsncHsSGdBwB17RR94GSw==" saltValue="Pe7dwT+WJLXUVTNPJDxciA==" spinCount="100000" sheet="1" objects="1" scenarios="1"/>
  <mergeCells count="6">
    <mergeCell ref="C5:E5"/>
    <mergeCell ref="B30:C30"/>
    <mergeCell ref="D12:K12"/>
    <mergeCell ref="B12:C13"/>
    <mergeCell ref="B14:B17"/>
    <mergeCell ref="B21:C21"/>
  </mergeCells>
  <phoneticPr fontId="6" type="noConversion"/>
  <hyperlinks>
    <hyperlink ref="D13" location="'ANEXO 2'!A1" display="'ANEXO 2'!A1"/>
    <hyperlink ref="E13" location="'ANEXO 3'!A1" display="'ANEXO 3'!A1"/>
    <hyperlink ref="F13" location="'ANEXO 4'!A1" display="'ANEXO 4'!A1"/>
    <hyperlink ref="G13" location="'ANEXO 5'!A1" display="'ANEXO 5'!A1"/>
    <hyperlink ref="H13" location="'ANEXO 6'!A1" display="'ANEXO 6'!A1"/>
    <hyperlink ref="I13" location="'ANEXO 7'!A1" display="'ANEXO 7'!A1"/>
    <hyperlink ref="K13" location="'ANEXO 9'!Área_de_impresión" display="'ANEXO 9'!Área_de_impresión"/>
    <hyperlink ref="J13" location="'ANEXO 8'!Área_de_impresión" display="'ANEXO 8'!Área_de_impresión"/>
  </hyperlinks>
  <printOptions horizontalCentered="1" verticalCentered="1"/>
  <pageMargins left="0" right="0" top="0.98425196850393704" bottom="0.98425196850393704" header="0" footer="0.78740157480314965"/>
  <pageSetup paperSize="9" scale="95" orientation="landscape" r:id="rId1"/>
  <headerFooter alignWithMargins="0">
    <oddFooter>&amp;L&amp;"Arial,Negrita Cursiva"Secretaría Nacional de Telecomunicaciones
Informe: 31 de enero de 2013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94"/>
  <sheetViews>
    <sheetView zoomScale="85" zoomScaleNormal="85" workbookViewId="0">
      <selection activeCell="J91" sqref="J91"/>
    </sheetView>
  </sheetViews>
  <sheetFormatPr baseColWidth="10" defaultRowHeight="12.75" x14ac:dyDescent="0.2"/>
  <cols>
    <col min="1" max="1" width="5.140625" style="654" customWidth="1"/>
    <col min="2" max="8" width="11.42578125" style="654"/>
    <col min="9" max="9" width="5.140625" style="654" customWidth="1"/>
    <col min="10" max="16384" width="11.42578125" style="654"/>
  </cols>
  <sheetData>
    <row r="1" spans="2:16" x14ac:dyDescent="0.2">
      <c r="B1" s="618"/>
      <c r="C1" s="618"/>
      <c r="D1" s="618"/>
      <c r="E1" s="618"/>
      <c r="F1" s="618"/>
      <c r="G1" s="618"/>
      <c r="H1" s="618"/>
      <c r="J1" s="618"/>
      <c r="K1" s="618"/>
      <c r="L1" s="618"/>
      <c r="M1" s="618"/>
      <c r="N1" s="618"/>
      <c r="O1" s="618"/>
      <c r="P1" s="618"/>
    </row>
    <row r="2" spans="2:16" ht="18" x14ac:dyDescent="0.25">
      <c r="B2" s="611" t="s">
        <v>898</v>
      </c>
      <c r="C2" s="618"/>
      <c r="D2" s="618"/>
      <c r="E2" s="618"/>
      <c r="F2" s="618"/>
      <c r="G2" s="618"/>
      <c r="H2" s="618"/>
      <c r="J2" s="611" t="s">
        <v>898</v>
      </c>
      <c r="K2" s="618"/>
      <c r="L2" s="618"/>
      <c r="M2" s="618"/>
      <c r="N2" s="618"/>
      <c r="O2" s="618"/>
      <c r="P2" s="618"/>
    </row>
    <row r="3" spans="2:16" ht="14.25" x14ac:dyDescent="0.2">
      <c r="B3" s="612" t="s">
        <v>899</v>
      </c>
      <c r="C3" s="618"/>
      <c r="D3" s="618"/>
      <c r="E3" s="618"/>
      <c r="F3" s="618"/>
      <c r="G3" s="618"/>
      <c r="H3" s="618"/>
      <c r="J3" s="612" t="s">
        <v>900</v>
      </c>
      <c r="K3" s="618"/>
      <c r="L3" s="618"/>
      <c r="M3" s="618"/>
      <c r="N3" s="618"/>
      <c r="O3" s="618"/>
      <c r="P3" s="618"/>
    </row>
    <row r="4" spans="2:16" x14ac:dyDescent="0.2">
      <c r="B4" s="610"/>
      <c r="C4" s="618"/>
      <c r="D4" s="618"/>
      <c r="E4" s="618"/>
      <c r="F4" s="618"/>
      <c r="G4" s="618"/>
      <c r="H4" s="618"/>
      <c r="J4" s="610"/>
      <c r="K4" s="618"/>
      <c r="L4" s="618"/>
      <c r="M4" s="618"/>
      <c r="N4" s="618"/>
      <c r="O4" s="618"/>
      <c r="P4" s="618"/>
    </row>
    <row r="5" spans="2:16" x14ac:dyDescent="0.2">
      <c r="B5" s="613"/>
      <c r="C5" s="618"/>
      <c r="D5" s="618"/>
      <c r="E5" s="618"/>
      <c r="F5" s="618"/>
      <c r="G5" s="618"/>
      <c r="H5" s="618"/>
      <c r="J5" s="613"/>
      <c r="K5" s="618"/>
      <c r="L5" s="618"/>
      <c r="M5" s="618"/>
      <c r="N5" s="618"/>
      <c r="O5" s="618"/>
      <c r="P5" s="618"/>
    </row>
    <row r="6" spans="2:16" x14ac:dyDescent="0.2">
      <c r="B6" s="610"/>
      <c r="C6" s="618"/>
      <c r="D6" s="618"/>
      <c r="E6" s="618"/>
      <c r="F6" s="618"/>
      <c r="G6" s="618"/>
      <c r="H6" s="618"/>
      <c r="J6" s="610"/>
      <c r="K6" s="618"/>
      <c r="L6" s="618"/>
      <c r="M6" s="618"/>
      <c r="N6" s="618"/>
      <c r="O6" s="618"/>
      <c r="P6" s="618"/>
    </row>
    <row r="7" spans="2:16" x14ac:dyDescent="0.2">
      <c r="B7" s="614" t="s">
        <v>919</v>
      </c>
      <c r="C7" s="618"/>
      <c r="D7" s="618"/>
      <c r="E7" s="618"/>
      <c r="F7" s="618"/>
      <c r="G7" s="618"/>
      <c r="H7" s="618"/>
      <c r="J7" s="614" t="s">
        <v>919</v>
      </c>
      <c r="K7" s="618"/>
      <c r="L7" s="618"/>
      <c r="M7" s="618"/>
      <c r="N7" s="618"/>
      <c r="O7" s="618"/>
      <c r="P7" s="618"/>
    </row>
    <row r="8" spans="2:16" x14ac:dyDescent="0.2">
      <c r="B8" s="618"/>
      <c r="C8" s="618"/>
      <c r="D8" s="618"/>
      <c r="E8" s="618"/>
      <c r="F8" s="618"/>
      <c r="G8" s="618"/>
      <c r="H8" s="618"/>
      <c r="J8" s="618"/>
      <c r="K8" s="618"/>
      <c r="L8" s="618"/>
      <c r="M8" s="618"/>
      <c r="N8" s="618"/>
      <c r="O8" s="618"/>
      <c r="P8" s="618"/>
    </row>
    <row r="9" spans="2:16" x14ac:dyDescent="0.2">
      <c r="B9" s="618"/>
      <c r="C9" s="618"/>
      <c r="D9" s="618"/>
      <c r="E9" s="618"/>
      <c r="F9" s="618"/>
      <c r="G9" s="618"/>
      <c r="H9" s="618"/>
      <c r="J9" s="618"/>
      <c r="K9" s="618"/>
      <c r="L9" s="618"/>
      <c r="M9" s="618"/>
      <c r="N9" s="618"/>
      <c r="O9" s="618"/>
      <c r="P9" s="618"/>
    </row>
    <row r="10" spans="2:16" x14ac:dyDescent="0.2">
      <c r="B10" s="655"/>
      <c r="C10" s="655"/>
      <c r="D10" s="655"/>
      <c r="E10" s="655"/>
      <c r="F10" s="655"/>
      <c r="G10" s="655"/>
      <c r="H10" s="655"/>
      <c r="J10" s="655"/>
      <c r="K10" s="655"/>
      <c r="L10" s="655"/>
      <c r="M10" s="655"/>
      <c r="N10" s="655"/>
      <c r="O10" s="655"/>
      <c r="P10" s="655"/>
    </row>
    <row r="29" spans="2:16" x14ac:dyDescent="0.2">
      <c r="B29" s="618"/>
      <c r="C29" s="618"/>
      <c r="D29" s="618"/>
      <c r="E29" s="618"/>
      <c r="F29" s="618"/>
      <c r="G29" s="618"/>
      <c r="H29" s="618"/>
      <c r="J29" s="618"/>
      <c r="K29" s="618"/>
      <c r="L29" s="618"/>
      <c r="M29" s="618"/>
      <c r="N29" s="618"/>
      <c r="O29" s="618"/>
      <c r="P29" s="618"/>
    </row>
    <row r="30" spans="2:16" ht="18" x14ac:dyDescent="0.25">
      <c r="B30" s="611" t="s">
        <v>898</v>
      </c>
      <c r="C30" s="618"/>
      <c r="D30" s="618"/>
      <c r="E30" s="618"/>
      <c r="F30" s="618"/>
      <c r="G30" s="618"/>
      <c r="H30" s="618"/>
      <c r="J30" s="611" t="s">
        <v>898</v>
      </c>
      <c r="K30" s="618"/>
      <c r="L30" s="618"/>
      <c r="M30" s="618"/>
      <c r="N30" s="618"/>
      <c r="O30" s="618"/>
      <c r="P30" s="618"/>
    </row>
    <row r="31" spans="2:16" ht="14.25" x14ac:dyDescent="0.2">
      <c r="B31" s="612" t="s">
        <v>901</v>
      </c>
      <c r="C31" s="618"/>
      <c r="D31" s="618"/>
      <c r="E31" s="618"/>
      <c r="F31" s="618"/>
      <c r="G31" s="618"/>
      <c r="H31" s="618"/>
      <c r="J31" s="612" t="s">
        <v>902</v>
      </c>
      <c r="K31" s="618"/>
      <c r="L31" s="618"/>
      <c r="M31" s="618"/>
      <c r="N31" s="618"/>
      <c r="O31" s="618"/>
      <c r="P31" s="618"/>
    </row>
    <row r="32" spans="2:16" x14ac:dyDescent="0.2">
      <c r="B32" s="610"/>
      <c r="C32" s="618"/>
      <c r="D32" s="618"/>
      <c r="E32" s="618"/>
      <c r="F32" s="618"/>
      <c r="G32" s="618"/>
      <c r="H32" s="618"/>
      <c r="J32" s="610"/>
      <c r="K32" s="618"/>
      <c r="L32" s="618"/>
      <c r="M32" s="618"/>
      <c r="N32" s="618"/>
      <c r="O32" s="618"/>
      <c r="P32" s="618"/>
    </row>
    <row r="33" spans="2:16" x14ac:dyDescent="0.2">
      <c r="B33" s="613"/>
      <c r="C33" s="618"/>
      <c r="D33" s="618"/>
      <c r="E33" s="618"/>
      <c r="F33" s="618"/>
      <c r="G33" s="618"/>
      <c r="H33" s="618"/>
      <c r="J33" s="613"/>
      <c r="K33" s="618"/>
      <c r="L33" s="618"/>
      <c r="M33" s="618"/>
      <c r="N33" s="618"/>
      <c r="O33" s="618"/>
      <c r="P33" s="618"/>
    </row>
    <row r="34" spans="2:16" x14ac:dyDescent="0.2">
      <c r="B34" s="610"/>
      <c r="C34" s="618"/>
      <c r="D34" s="618"/>
      <c r="E34" s="618"/>
      <c r="F34" s="618"/>
      <c r="G34" s="618"/>
      <c r="H34" s="618"/>
      <c r="J34" s="610"/>
      <c r="K34" s="618"/>
      <c r="L34" s="618"/>
      <c r="M34" s="618"/>
      <c r="N34" s="618"/>
      <c r="O34" s="618"/>
      <c r="P34" s="618"/>
    </row>
    <row r="35" spans="2:16" x14ac:dyDescent="0.2">
      <c r="B35" s="614" t="s">
        <v>919</v>
      </c>
      <c r="C35" s="618"/>
      <c r="D35" s="618"/>
      <c r="E35" s="618"/>
      <c r="F35" s="618"/>
      <c r="G35" s="618"/>
      <c r="H35" s="618"/>
      <c r="J35" s="614" t="s">
        <v>919</v>
      </c>
      <c r="K35" s="618"/>
      <c r="L35" s="618"/>
      <c r="M35" s="618"/>
      <c r="N35" s="618"/>
      <c r="O35" s="618"/>
      <c r="P35" s="618"/>
    </row>
    <row r="36" spans="2:16" x14ac:dyDescent="0.2">
      <c r="B36" s="618"/>
      <c r="C36" s="618"/>
      <c r="D36" s="618"/>
      <c r="E36" s="618"/>
      <c r="F36" s="618"/>
      <c r="G36" s="618"/>
      <c r="H36" s="618"/>
      <c r="J36" s="618"/>
      <c r="K36" s="618"/>
      <c r="L36" s="618"/>
      <c r="M36" s="618"/>
      <c r="N36" s="618"/>
      <c r="O36" s="618"/>
      <c r="P36" s="618"/>
    </row>
    <row r="37" spans="2:16" x14ac:dyDescent="0.2">
      <c r="B37" s="618"/>
      <c r="C37" s="618"/>
      <c r="D37" s="618"/>
      <c r="E37" s="618"/>
      <c r="F37" s="618"/>
      <c r="G37" s="618"/>
      <c r="H37" s="618"/>
      <c r="J37" s="618"/>
      <c r="K37" s="618"/>
      <c r="L37" s="618"/>
      <c r="M37" s="618"/>
      <c r="N37" s="618"/>
      <c r="O37" s="618"/>
      <c r="P37" s="618"/>
    </row>
    <row r="38" spans="2:16" x14ac:dyDescent="0.2">
      <c r="B38" s="655"/>
      <c r="C38" s="655"/>
      <c r="D38" s="655"/>
      <c r="E38" s="655"/>
      <c r="F38" s="655"/>
      <c r="G38" s="655"/>
      <c r="H38" s="655"/>
      <c r="J38" s="655"/>
      <c r="K38" s="655"/>
      <c r="L38" s="655"/>
      <c r="M38" s="655"/>
      <c r="N38" s="655"/>
      <c r="O38" s="655"/>
      <c r="P38" s="655"/>
    </row>
    <row r="57" spans="2:16" x14ac:dyDescent="0.2">
      <c r="B57" s="618"/>
      <c r="C57" s="618"/>
      <c r="D57" s="618"/>
      <c r="E57" s="618"/>
      <c r="F57" s="618"/>
      <c r="G57" s="618"/>
      <c r="H57" s="618"/>
      <c r="J57" s="618"/>
      <c r="K57" s="618"/>
      <c r="L57" s="618"/>
      <c r="M57" s="618"/>
      <c r="N57" s="618"/>
      <c r="O57" s="618"/>
      <c r="P57" s="618"/>
    </row>
    <row r="58" spans="2:16" ht="18" x14ac:dyDescent="0.25">
      <c r="B58" s="611" t="s">
        <v>898</v>
      </c>
      <c r="C58" s="618"/>
      <c r="D58" s="618"/>
      <c r="E58" s="618"/>
      <c r="F58" s="618"/>
      <c r="G58" s="618"/>
      <c r="H58" s="618"/>
      <c r="J58" s="611" t="s">
        <v>898</v>
      </c>
      <c r="K58" s="618"/>
      <c r="L58" s="618"/>
      <c r="M58" s="618"/>
      <c r="N58" s="618"/>
      <c r="O58" s="618"/>
      <c r="P58" s="618"/>
    </row>
    <row r="59" spans="2:16" ht="14.25" x14ac:dyDescent="0.2">
      <c r="B59" s="612" t="s">
        <v>903</v>
      </c>
      <c r="C59" s="618"/>
      <c r="D59" s="618"/>
      <c r="E59" s="618"/>
      <c r="F59" s="618"/>
      <c r="G59" s="618"/>
      <c r="H59" s="618"/>
      <c r="J59" s="612" t="s">
        <v>904</v>
      </c>
      <c r="K59" s="618"/>
      <c r="L59" s="618"/>
      <c r="M59" s="618"/>
      <c r="N59" s="618"/>
      <c r="O59" s="618"/>
      <c r="P59" s="618"/>
    </row>
    <row r="60" spans="2:16" x14ac:dyDescent="0.2">
      <c r="B60" s="610"/>
      <c r="C60" s="618"/>
      <c r="D60" s="618"/>
      <c r="E60" s="618"/>
      <c r="F60" s="618"/>
      <c r="G60" s="618"/>
      <c r="H60" s="618"/>
      <c r="J60" s="610"/>
      <c r="K60" s="618"/>
      <c r="L60" s="618"/>
      <c r="M60" s="618"/>
      <c r="N60" s="618"/>
      <c r="O60" s="618"/>
      <c r="P60" s="618"/>
    </row>
    <row r="61" spans="2:16" x14ac:dyDescent="0.2">
      <c r="B61" s="613"/>
      <c r="C61" s="618"/>
      <c r="D61" s="618"/>
      <c r="E61" s="618"/>
      <c r="F61" s="618"/>
      <c r="G61" s="618"/>
      <c r="H61" s="618"/>
      <c r="J61" s="613"/>
      <c r="K61" s="618"/>
      <c r="L61" s="618"/>
      <c r="M61" s="618"/>
      <c r="N61" s="618"/>
      <c r="O61" s="618"/>
      <c r="P61" s="618"/>
    </row>
    <row r="62" spans="2:16" x14ac:dyDescent="0.2">
      <c r="B62" s="610"/>
      <c r="C62" s="618"/>
      <c r="D62" s="618"/>
      <c r="E62" s="618"/>
      <c r="F62" s="618"/>
      <c r="G62" s="618"/>
      <c r="H62" s="618"/>
      <c r="J62" s="610"/>
      <c r="K62" s="618"/>
      <c r="L62" s="618"/>
      <c r="M62" s="618"/>
      <c r="N62" s="618"/>
      <c r="O62" s="618"/>
      <c r="P62" s="618"/>
    </row>
    <row r="63" spans="2:16" x14ac:dyDescent="0.2">
      <c r="B63" s="614" t="s">
        <v>919</v>
      </c>
      <c r="C63" s="618"/>
      <c r="D63" s="618"/>
      <c r="E63" s="618"/>
      <c r="F63" s="618"/>
      <c r="G63" s="618"/>
      <c r="H63" s="618"/>
      <c r="J63" s="614" t="s">
        <v>919</v>
      </c>
      <c r="K63" s="618"/>
      <c r="L63" s="618"/>
      <c r="M63" s="618"/>
      <c r="N63" s="618"/>
      <c r="O63" s="618"/>
      <c r="P63" s="618"/>
    </row>
    <row r="64" spans="2:16" x14ac:dyDescent="0.2">
      <c r="B64" s="618"/>
      <c r="C64" s="618"/>
      <c r="D64" s="618"/>
      <c r="E64" s="618"/>
      <c r="F64" s="618"/>
      <c r="G64" s="618"/>
      <c r="H64" s="618"/>
      <c r="J64" s="618"/>
      <c r="K64" s="618"/>
      <c r="L64" s="618"/>
      <c r="M64" s="618"/>
      <c r="N64" s="618"/>
      <c r="O64" s="618"/>
      <c r="P64" s="618"/>
    </row>
    <row r="65" spans="2:16" x14ac:dyDescent="0.2">
      <c r="B65" s="618"/>
      <c r="C65" s="618"/>
      <c r="D65" s="618"/>
      <c r="E65" s="618"/>
      <c r="F65" s="618"/>
      <c r="G65" s="618"/>
      <c r="H65" s="618"/>
      <c r="J65" s="618"/>
      <c r="K65" s="618"/>
      <c r="L65" s="618"/>
      <c r="M65" s="618"/>
      <c r="N65" s="618"/>
      <c r="O65" s="618"/>
      <c r="P65" s="618"/>
    </row>
    <row r="66" spans="2:16" x14ac:dyDescent="0.2">
      <c r="B66" s="655"/>
      <c r="C66" s="655"/>
      <c r="D66" s="655"/>
      <c r="E66" s="655"/>
      <c r="F66" s="655"/>
      <c r="G66" s="655"/>
      <c r="H66" s="655"/>
      <c r="J66" s="655"/>
      <c r="K66" s="655"/>
      <c r="L66" s="655"/>
      <c r="M66" s="655"/>
      <c r="N66" s="655"/>
      <c r="O66" s="655"/>
      <c r="P66" s="655"/>
    </row>
    <row r="85" spans="2:16" x14ac:dyDescent="0.2">
      <c r="B85" s="618"/>
      <c r="C85" s="618"/>
      <c r="D85" s="618"/>
      <c r="E85" s="618"/>
      <c r="F85" s="618"/>
      <c r="G85" s="618"/>
      <c r="H85" s="618"/>
      <c r="J85" s="618"/>
      <c r="K85" s="618"/>
      <c r="L85" s="618"/>
      <c r="M85" s="618"/>
      <c r="N85" s="618"/>
      <c r="O85" s="618"/>
      <c r="P85" s="618"/>
    </row>
    <row r="86" spans="2:16" ht="18" x14ac:dyDescent="0.25">
      <c r="B86" s="611" t="s">
        <v>898</v>
      </c>
      <c r="C86" s="618"/>
      <c r="D86" s="618"/>
      <c r="E86" s="618"/>
      <c r="F86" s="618"/>
      <c r="G86" s="618"/>
      <c r="H86" s="618"/>
      <c r="J86" s="611" t="s">
        <v>898</v>
      </c>
      <c r="K86" s="618"/>
      <c r="L86" s="618"/>
      <c r="M86" s="618"/>
      <c r="N86" s="618"/>
      <c r="O86" s="618"/>
      <c r="P86" s="618"/>
    </row>
    <row r="87" spans="2:16" ht="14.25" x14ac:dyDescent="0.2">
      <c r="B87" s="612" t="s">
        <v>905</v>
      </c>
      <c r="C87" s="618"/>
      <c r="D87" s="618"/>
      <c r="E87" s="618"/>
      <c r="F87" s="618"/>
      <c r="G87" s="618"/>
      <c r="H87" s="618"/>
      <c r="J87" s="612" t="s">
        <v>906</v>
      </c>
      <c r="K87" s="618"/>
      <c r="L87" s="618"/>
      <c r="M87" s="618"/>
      <c r="N87" s="618"/>
      <c r="O87" s="618"/>
      <c r="P87" s="618"/>
    </row>
    <row r="88" spans="2:16" x14ac:dyDescent="0.2">
      <c r="B88" s="610"/>
      <c r="C88" s="618"/>
      <c r="D88" s="618"/>
      <c r="E88" s="618"/>
      <c r="F88" s="618"/>
      <c r="G88" s="618"/>
      <c r="H88" s="618"/>
      <c r="J88" s="610"/>
      <c r="K88" s="618"/>
      <c r="L88" s="618"/>
      <c r="M88" s="618"/>
      <c r="N88" s="618"/>
      <c r="O88" s="618"/>
      <c r="P88" s="618"/>
    </row>
    <row r="89" spans="2:16" x14ac:dyDescent="0.2">
      <c r="B89" s="613"/>
      <c r="C89" s="618"/>
      <c r="D89" s="618"/>
      <c r="E89" s="618"/>
      <c r="F89" s="618"/>
      <c r="G89" s="618"/>
      <c r="H89" s="618"/>
      <c r="J89" s="613"/>
      <c r="K89" s="618"/>
      <c r="L89" s="618"/>
      <c r="M89" s="618"/>
      <c r="N89" s="618"/>
      <c r="O89" s="618"/>
      <c r="P89" s="618"/>
    </row>
    <row r="90" spans="2:16" x14ac:dyDescent="0.2">
      <c r="B90" s="610"/>
      <c r="C90" s="618"/>
      <c r="D90" s="618"/>
      <c r="E90" s="618"/>
      <c r="F90" s="618"/>
      <c r="G90" s="618"/>
      <c r="H90" s="618"/>
      <c r="J90" s="610"/>
      <c r="K90" s="618"/>
      <c r="L90" s="618"/>
      <c r="M90" s="618"/>
      <c r="N90" s="618"/>
      <c r="O90" s="618"/>
      <c r="P90" s="618"/>
    </row>
    <row r="91" spans="2:16" x14ac:dyDescent="0.2">
      <c r="B91" s="614" t="s">
        <v>919</v>
      </c>
      <c r="C91" s="618"/>
      <c r="D91" s="618"/>
      <c r="E91" s="618"/>
      <c r="F91" s="618"/>
      <c r="G91" s="618"/>
      <c r="H91" s="618"/>
      <c r="J91" s="614" t="s">
        <v>919</v>
      </c>
      <c r="K91" s="618"/>
      <c r="L91" s="618"/>
      <c r="M91" s="618"/>
      <c r="N91" s="618"/>
      <c r="O91" s="618"/>
      <c r="P91" s="618"/>
    </row>
    <row r="92" spans="2:16" x14ac:dyDescent="0.2">
      <c r="B92" s="618"/>
      <c r="C92" s="618"/>
      <c r="D92" s="618"/>
      <c r="E92" s="618"/>
      <c r="F92" s="618"/>
      <c r="G92" s="618"/>
      <c r="H92" s="618"/>
      <c r="J92" s="618"/>
      <c r="K92" s="618"/>
      <c r="L92" s="618"/>
      <c r="M92" s="618"/>
      <c r="N92" s="618"/>
      <c r="O92" s="618"/>
      <c r="P92" s="618"/>
    </row>
    <row r="93" spans="2:16" x14ac:dyDescent="0.2">
      <c r="B93" s="618"/>
      <c r="C93" s="618"/>
      <c r="D93" s="618"/>
      <c r="E93" s="618"/>
      <c r="F93" s="618"/>
      <c r="G93" s="618"/>
      <c r="H93" s="618"/>
      <c r="J93" s="618"/>
      <c r="K93" s="618"/>
      <c r="L93" s="618"/>
      <c r="M93" s="618"/>
      <c r="N93" s="618"/>
      <c r="O93" s="618"/>
      <c r="P93" s="618"/>
    </row>
    <row r="94" spans="2:16" x14ac:dyDescent="0.2">
      <c r="B94" s="655"/>
      <c r="C94" s="655"/>
      <c r="D94" s="655"/>
      <c r="E94" s="655"/>
      <c r="F94" s="655"/>
      <c r="G94" s="655"/>
      <c r="H94" s="655"/>
      <c r="J94" s="655"/>
      <c r="K94" s="655"/>
      <c r="L94" s="655"/>
      <c r="M94" s="655"/>
      <c r="N94" s="655"/>
      <c r="O94" s="655"/>
      <c r="P94" s="655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4"/>
  <dimension ref="B1:I27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909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880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3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x14ac:dyDescent="0.2">
      <c r="B15" s="705"/>
      <c r="C15" s="706"/>
      <c r="D15" s="706"/>
      <c r="E15" s="706"/>
      <c r="F15" s="706"/>
      <c r="G15" s="706"/>
      <c r="H15" s="707"/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8" s="536" customFormat="1" x14ac:dyDescent="0.2"/>
    <row r="18" spans="2:8" s="540" customFormat="1" x14ac:dyDescent="0.2">
      <c r="B18" s="539"/>
      <c r="D18" s="541"/>
      <c r="E18" s="541"/>
      <c r="G18" s="542"/>
      <c r="H18" s="542"/>
    </row>
    <row r="19" spans="2:8" ht="13.5" customHeight="1" x14ac:dyDescent="0.2">
      <c r="B19" s="447"/>
    </row>
    <row r="20" spans="2:8" x14ac:dyDescent="0.2">
      <c r="B20" s="448"/>
    </row>
    <row r="21" spans="2:8" x14ac:dyDescent="0.2">
      <c r="B21" s="448"/>
    </row>
    <row r="22" spans="2:8" ht="28.5" customHeight="1" x14ac:dyDescent="0.2">
      <c r="B22" s="699"/>
      <c r="C22" s="699"/>
      <c r="D22" s="699"/>
      <c r="E22" s="699"/>
      <c r="F22" s="699"/>
      <c r="G22" s="699"/>
      <c r="H22" s="699"/>
    </row>
    <row r="23" spans="2:8" ht="28.5" customHeight="1" x14ac:dyDescent="0.2">
      <c r="B23" s="692"/>
      <c r="C23" s="692"/>
      <c r="D23" s="692"/>
      <c r="E23" s="692"/>
      <c r="F23" s="692"/>
      <c r="G23" s="692"/>
      <c r="H23" s="538"/>
    </row>
    <row r="24" spans="2:8" ht="12.75" customHeight="1" x14ac:dyDescent="0.2">
      <c r="D24" s="433"/>
      <c r="E24" s="433"/>
      <c r="G24" s="433"/>
      <c r="H24" s="433"/>
    </row>
    <row r="25" spans="2:8" x14ac:dyDescent="0.2">
      <c r="D25" s="433"/>
      <c r="E25" s="433"/>
      <c r="G25" s="433"/>
      <c r="H25" s="433"/>
    </row>
    <row r="26" spans="2:8" x14ac:dyDescent="0.2">
      <c r="D26" s="433"/>
      <c r="E26" s="433"/>
      <c r="G26" s="433"/>
      <c r="H26" s="433"/>
    </row>
    <row r="27" spans="2:8" x14ac:dyDescent="0.2">
      <c r="D27" s="433"/>
      <c r="E27" s="433"/>
      <c r="G27" s="433"/>
      <c r="H27" s="433"/>
    </row>
  </sheetData>
  <sheetProtection algorithmName="SHA-512" hashValue="XuiZ5JafN0y55gzhoY2jhArBuODmJz1nCagv654osFcmdOC4ZgWnLxBCi0TA+ETzOCABOi6z8/EYwNBs0ldIjg==" saltValue="yeDQt/ztdAeFEIz5LCJmww==" spinCount="100000" sheet="1" objects="1" scenarios="1"/>
  <mergeCells count="8">
    <mergeCell ref="B23:G23"/>
    <mergeCell ref="C12:F12"/>
    <mergeCell ref="B12:B13"/>
    <mergeCell ref="G12:G13"/>
    <mergeCell ref="B22:H22"/>
    <mergeCell ref="H12:H13"/>
    <mergeCell ref="D13:E13"/>
    <mergeCell ref="B14:H16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/>
  <dimension ref="B1:I34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910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35"/>
      <c r="C11" s="635"/>
      <c r="D11" s="635"/>
      <c r="E11" s="635"/>
      <c r="F11" s="635"/>
      <c r="G11" s="636"/>
      <c r="H11" s="636"/>
    </row>
    <row r="12" spans="2:9" ht="13.5" customHeight="1" thickBot="1" x14ac:dyDescent="0.25">
      <c r="B12" s="695" t="s">
        <v>846</v>
      </c>
      <c r="C12" s="682" t="s">
        <v>881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637" t="s">
        <v>780</v>
      </c>
      <c r="E13" s="638"/>
      <c r="F13" s="639" t="s">
        <v>779</v>
      </c>
      <c r="G13" s="698"/>
      <c r="H13" s="696"/>
    </row>
    <row r="14" spans="2:9" s="550" customFormat="1" x14ac:dyDescent="0.2">
      <c r="B14" s="434">
        <v>1</v>
      </c>
      <c r="C14" s="652" t="s">
        <v>303</v>
      </c>
      <c r="D14" s="580">
        <v>9000000</v>
      </c>
      <c r="E14" s="581">
        <v>9099999</v>
      </c>
      <c r="F14" s="577">
        <f t="shared" ref="F14:F23" si="0">SUM((E14-D14)+1)</f>
        <v>100000</v>
      </c>
      <c r="G14" s="436"/>
      <c r="H14" s="653" t="s">
        <v>781</v>
      </c>
    </row>
    <row r="15" spans="2:9" s="550" customFormat="1" x14ac:dyDescent="0.2">
      <c r="B15" s="441">
        <f t="shared" ref="B15:B23" si="1">+B14+1</f>
        <v>2</v>
      </c>
      <c r="C15" s="575" t="s">
        <v>303</v>
      </c>
      <c r="D15" s="582">
        <v>9100000</v>
      </c>
      <c r="E15" s="583">
        <v>9199999</v>
      </c>
      <c r="F15" s="578">
        <f t="shared" si="0"/>
        <v>100000</v>
      </c>
      <c r="G15" s="436"/>
      <c r="H15" s="586" t="s">
        <v>781</v>
      </c>
    </row>
    <row r="16" spans="2:9" s="550" customFormat="1" x14ac:dyDescent="0.2">
      <c r="B16" s="441">
        <f t="shared" si="1"/>
        <v>3</v>
      </c>
      <c r="C16" s="575" t="s">
        <v>303</v>
      </c>
      <c r="D16" s="582">
        <v>9200000</v>
      </c>
      <c r="E16" s="583">
        <v>9299999</v>
      </c>
      <c r="F16" s="578">
        <f t="shared" si="0"/>
        <v>100000</v>
      </c>
      <c r="G16" s="436"/>
      <c r="H16" s="586" t="s">
        <v>781</v>
      </c>
    </row>
    <row r="17" spans="2:8" s="550" customFormat="1" x14ac:dyDescent="0.2">
      <c r="B17" s="441">
        <f t="shared" si="1"/>
        <v>4</v>
      </c>
      <c r="C17" s="575" t="s">
        <v>303</v>
      </c>
      <c r="D17" s="582">
        <v>9300000</v>
      </c>
      <c r="E17" s="583">
        <v>9399999</v>
      </c>
      <c r="F17" s="578">
        <f t="shared" si="0"/>
        <v>100000</v>
      </c>
      <c r="G17" s="436"/>
      <c r="H17" s="586" t="s">
        <v>781</v>
      </c>
    </row>
    <row r="18" spans="2:8" s="550" customFormat="1" x14ac:dyDescent="0.2">
      <c r="B18" s="441">
        <f t="shared" si="1"/>
        <v>5</v>
      </c>
      <c r="C18" s="575" t="s">
        <v>303</v>
      </c>
      <c r="D18" s="582">
        <v>9400000</v>
      </c>
      <c r="E18" s="583">
        <v>9499999</v>
      </c>
      <c r="F18" s="578">
        <f t="shared" si="0"/>
        <v>100000</v>
      </c>
      <c r="G18" s="436"/>
      <c r="H18" s="586" t="s">
        <v>781</v>
      </c>
    </row>
    <row r="19" spans="2:8" s="550" customFormat="1" x14ac:dyDescent="0.2">
      <c r="B19" s="441">
        <f t="shared" si="1"/>
        <v>6</v>
      </c>
      <c r="C19" s="575" t="s">
        <v>303</v>
      </c>
      <c r="D19" s="582">
        <v>9500000</v>
      </c>
      <c r="E19" s="583">
        <v>9599999</v>
      </c>
      <c r="F19" s="578">
        <f t="shared" si="0"/>
        <v>100000</v>
      </c>
      <c r="G19" s="436"/>
      <c r="H19" s="586" t="s">
        <v>781</v>
      </c>
    </row>
    <row r="20" spans="2:8" s="550" customFormat="1" x14ac:dyDescent="0.2">
      <c r="B20" s="441">
        <f t="shared" si="1"/>
        <v>7</v>
      </c>
      <c r="C20" s="575" t="s">
        <v>303</v>
      </c>
      <c r="D20" s="582">
        <v>9600000</v>
      </c>
      <c r="E20" s="583">
        <v>9699999</v>
      </c>
      <c r="F20" s="578">
        <f t="shared" si="0"/>
        <v>100000</v>
      </c>
      <c r="G20" s="436"/>
      <c r="H20" s="586" t="s">
        <v>781</v>
      </c>
    </row>
    <row r="21" spans="2:8" s="550" customFormat="1" x14ac:dyDescent="0.2">
      <c r="B21" s="441">
        <f t="shared" si="1"/>
        <v>8</v>
      </c>
      <c r="C21" s="575" t="s">
        <v>303</v>
      </c>
      <c r="D21" s="582">
        <v>9700000</v>
      </c>
      <c r="E21" s="583">
        <v>9799999</v>
      </c>
      <c r="F21" s="578">
        <f t="shared" si="0"/>
        <v>100000</v>
      </c>
      <c r="G21" s="436"/>
      <c r="H21" s="586" t="s">
        <v>781</v>
      </c>
    </row>
    <row r="22" spans="2:8" s="550" customFormat="1" x14ac:dyDescent="0.2">
      <c r="B22" s="441">
        <f t="shared" si="1"/>
        <v>9</v>
      </c>
      <c r="C22" s="575" t="s">
        <v>303</v>
      </c>
      <c r="D22" s="582">
        <v>9800000</v>
      </c>
      <c r="E22" s="583">
        <v>9899999</v>
      </c>
      <c r="F22" s="578">
        <f t="shared" si="0"/>
        <v>100000</v>
      </c>
      <c r="G22" s="436"/>
      <c r="H22" s="586" t="s">
        <v>781</v>
      </c>
    </row>
    <row r="23" spans="2:8" s="553" customFormat="1" ht="13.5" thickBot="1" x14ac:dyDescent="0.25">
      <c r="B23" s="442">
        <f t="shared" si="1"/>
        <v>10</v>
      </c>
      <c r="C23" s="576" t="s">
        <v>303</v>
      </c>
      <c r="D23" s="584">
        <v>9900000</v>
      </c>
      <c r="E23" s="585">
        <v>9999999</v>
      </c>
      <c r="F23" s="579">
        <f t="shared" si="0"/>
        <v>100000</v>
      </c>
      <c r="G23" s="567"/>
      <c r="H23" s="587" t="s">
        <v>781</v>
      </c>
    </row>
    <row r="24" spans="2:8" x14ac:dyDescent="0.2">
      <c r="B24" s="450"/>
      <c r="C24" s="571"/>
      <c r="D24" s="451"/>
      <c r="E24" s="451"/>
      <c r="F24" s="452"/>
      <c r="G24" s="453"/>
      <c r="H24" s="453"/>
    </row>
    <row r="25" spans="2:8" s="433" customFormat="1" x14ac:dyDescent="0.2">
      <c r="B25" s="539" t="s">
        <v>887</v>
      </c>
      <c r="C25" s="657"/>
      <c r="D25" s="450"/>
      <c r="E25" s="450"/>
      <c r="F25" s="450"/>
      <c r="G25" s="453"/>
      <c r="H25" s="453"/>
    </row>
    <row r="26" spans="2:8" ht="11.25" customHeight="1" x14ac:dyDescent="0.2">
      <c r="B26" s="447"/>
      <c r="C26" s="450"/>
      <c r="D26" s="450"/>
      <c r="E26" s="450"/>
      <c r="F26" s="450"/>
      <c r="G26" s="453"/>
      <c r="H26" s="453"/>
    </row>
    <row r="27" spans="2:8" x14ac:dyDescent="0.2">
      <c r="B27" s="658" t="s">
        <v>852</v>
      </c>
      <c r="G27" s="608"/>
      <c r="H27" s="608"/>
    </row>
    <row r="28" spans="2:8" x14ac:dyDescent="0.2">
      <c r="B28" s="658" t="s">
        <v>853</v>
      </c>
      <c r="G28" s="608"/>
      <c r="H28" s="608"/>
    </row>
    <row r="29" spans="2:8" ht="30.75" customHeight="1" x14ac:dyDescent="0.2">
      <c r="B29" s="699"/>
      <c r="C29" s="699"/>
      <c r="D29" s="699"/>
      <c r="E29" s="699"/>
      <c r="F29" s="699"/>
      <c r="G29" s="699"/>
      <c r="H29" s="699"/>
    </row>
    <row r="31" spans="2:8" x14ac:dyDescent="0.2">
      <c r="B31" s="711"/>
      <c r="C31" s="711"/>
      <c r="D31" s="711"/>
      <c r="E31" s="711"/>
      <c r="F31" s="711"/>
      <c r="G31" s="711"/>
      <c r="H31" s="711"/>
    </row>
    <row r="32" spans="2:8" x14ac:dyDescent="0.2">
      <c r="B32" s="711"/>
      <c r="C32" s="711"/>
      <c r="D32" s="711"/>
      <c r="E32" s="711"/>
      <c r="F32" s="711"/>
      <c r="G32" s="711"/>
      <c r="H32" s="711"/>
    </row>
    <row r="33" spans="2:8" x14ac:dyDescent="0.2">
      <c r="B33" s="711"/>
      <c r="C33" s="711"/>
      <c r="D33" s="711"/>
      <c r="E33" s="711"/>
      <c r="F33" s="711"/>
      <c r="G33" s="711"/>
      <c r="H33" s="711"/>
    </row>
    <row r="34" spans="2:8" x14ac:dyDescent="0.2">
      <c r="B34" s="711"/>
      <c r="C34" s="711"/>
      <c r="D34" s="711"/>
      <c r="E34" s="711"/>
      <c r="F34" s="711"/>
      <c r="G34" s="711"/>
      <c r="H34" s="711"/>
    </row>
  </sheetData>
  <sheetProtection algorithmName="SHA-512" hashValue="vMQykNxchLa+IBAn6MJu6ig/jcW9qdJVxqWgBZLQbnn/mZ4fS2CWAmLZxkH361gWhJbBNR42yF1QT05jxyz4jQ==" saltValue="q2OEsTEai32jLvcltR2tsw==" spinCount="100000" sheet="1" objects="1" scenarios="1"/>
  <mergeCells count="6">
    <mergeCell ref="B31:H34"/>
    <mergeCell ref="B29:H2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6"/>
  <dimension ref="B1:I21"/>
  <sheetViews>
    <sheetView zoomScaleNormal="100" workbookViewId="0">
      <selection activeCell="L7" sqref="L7"/>
    </sheetView>
  </sheetViews>
  <sheetFormatPr baseColWidth="10" defaultRowHeight="12.75" x14ac:dyDescent="0.2"/>
  <cols>
    <col min="1" max="1" width="11.42578125" style="415"/>
    <col min="2" max="2" width="5.5703125" style="450" customWidth="1"/>
    <col min="3" max="3" width="39.5703125" style="415" customWidth="1"/>
    <col min="4" max="4" width="13.7109375" style="459" customWidth="1"/>
    <col min="5" max="5" width="13.7109375" style="460" customWidth="1"/>
    <col min="6" max="6" width="13.7109375" style="415" customWidth="1"/>
    <col min="7" max="7" width="10.7109375" style="415" customWidth="1"/>
    <col min="8" max="8" width="7.5703125" style="462" customWidth="1"/>
    <col min="9" max="9" width="10.85546875" style="454" customWidth="1"/>
    <col min="10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40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  <c r="I2" s="608"/>
    </row>
    <row r="3" spans="2:9" ht="14.25" x14ac:dyDescent="0.2">
      <c r="B3" s="612" t="s">
        <v>911</v>
      </c>
      <c r="C3" s="625"/>
      <c r="D3" s="626"/>
      <c r="E3" s="626"/>
      <c r="F3" s="625"/>
      <c r="G3" s="627"/>
      <c r="H3" s="627"/>
      <c r="I3" s="608"/>
    </row>
    <row r="4" spans="2:9" x14ac:dyDescent="0.2">
      <c r="B4" s="610"/>
      <c r="C4" s="625"/>
      <c r="D4" s="626"/>
      <c r="E4" s="626"/>
      <c r="F4" s="625"/>
      <c r="G4" s="627"/>
      <c r="H4" s="627"/>
      <c r="I4" s="608"/>
    </row>
    <row r="5" spans="2:9" x14ac:dyDescent="0.2">
      <c r="B5" s="613"/>
      <c r="C5" s="625"/>
      <c r="D5" s="626"/>
      <c r="E5" s="626"/>
      <c r="F5" s="625"/>
      <c r="G5" s="627"/>
      <c r="H5" s="627"/>
      <c r="I5" s="608"/>
    </row>
    <row r="6" spans="2:9" x14ac:dyDescent="0.2">
      <c r="B6" s="610"/>
      <c r="C6" s="625"/>
      <c r="D6" s="626"/>
      <c r="E6" s="626"/>
      <c r="F6" s="625"/>
      <c r="G6" s="627"/>
      <c r="H6" s="627"/>
      <c r="I6" s="608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  <c r="I7" s="608"/>
    </row>
    <row r="8" spans="2:9" x14ac:dyDescent="0.2">
      <c r="B8" s="625"/>
      <c r="C8" s="625"/>
      <c r="D8" s="626"/>
      <c r="E8" s="626"/>
      <c r="F8" s="625"/>
      <c r="G8" s="627"/>
      <c r="H8" s="627"/>
      <c r="I8" s="608"/>
    </row>
    <row r="9" spans="2:9" x14ac:dyDescent="0.2">
      <c r="B9" s="625"/>
      <c r="C9" s="625"/>
      <c r="D9" s="626"/>
      <c r="E9" s="626"/>
      <c r="F9" s="625"/>
      <c r="G9" s="627"/>
      <c r="H9" s="627"/>
      <c r="I9" s="608"/>
    </row>
    <row r="10" spans="2:9" x14ac:dyDescent="0.2">
      <c r="B10" s="625"/>
      <c r="C10" s="625"/>
      <c r="D10" s="626"/>
      <c r="E10" s="626"/>
      <c r="F10" s="625"/>
      <c r="G10" s="627"/>
      <c r="H10" s="627"/>
      <c r="I10" s="608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  <c r="I11" s="608"/>
    </row>
    <row r="12" spans="2:9" s="433" customFormat="1" ht="13.5" customHeight="1" thickBot="1" x14ac:dyDescent="0.25">
      <c r="B12" s="695" t="s">
        <v>846</v>
      </c>
      <c r="C12" s="682" t="s">
        <v>882</v>
      </c>
      <c r="D12" s="693"/>
      <c r="E12" s="693"/>
      <c r="F12" s="694"/>
      <c r="G12" s="697" t="s">
        <v>851</v>
      </c>
      <c r="H12" s="695" t="s">
        <v>847</v>
      </c>
    </row>
    <row r="13" spans="2:9" s="433" customFormat="1" ht="13.5" thickBot="1" x14ac:dyDescent="0.25">
      <c r="B13" s="696"/>
      <c r="C13" s="631" t="s">
        <v>786</v>
      </c>
      <c r="D13" s="700" t="s">
        <v>780</v>
      </c>
      <c r="E13" s="701"/>
      <c r="F13" s="632" t="s">
        <v>779</v>
      </c>
      <c r="G13" s="698"/>
      <c r="H13" s="696"/>
    </row>
    <row r="14" spans="2:9" s="551" customFormat="1" x14ac:dyDescent="0.2">
      <c r="B14" s="702" t="s">
        <v>886</v>
      </c>
      <c r="C14" s="703"/>
      <c r="D14" s="703"/>
      <c r="E14" s="703"/>
      <c r="F14" s="703"/>
      <c r="G14" s="703"/>
      <c r="H14" s="704"/>
    </row>
    <row r="15" spans="2:9" s="551" customFormat="1" x14ac:dyDescent="0.2">
      <c r="B15" s="705"/>
      <c r="C15" s="706"/>
      <c r="D15" s="706"/>
      <c r="E15" s="706"/>
      <c r="F15" s="706"/>
      <c r="G15" s="706"/>
      <c r="H15" s="707"/>
      <c r="I15" s="564" t="s">
        <v>897</v>
      </c>
    </row>
    <row r="16" spans="2:9" ht="13.5" thickBot="1" x14ac:dyDescent="0.25">
      <c r="B16" s="708"/>
      <c r="C16" s="709"/>
      <c r="D16" s="709"/>
      <c r="E16" s="709"/>
      <c r="F16" s="709"/>
      <c r="G16" s="709"/>
      <c r="H16" s="710"/>
    </row>
    <row r="17" spans="2:9" x14ac:dyDescent="0.2">
      <c r="B17" s="448"/>
    </row>
    <row r="18" spans="2:9" x14ac:dyDescent="0.2">
      <c r="B18" s="539"/>
      <c r="C18" s="539"/>
      <c r="D18" s="539"/>
      <c r="E18" s="539"/>
      <c r="F18" s="539"/>
      <c r="G18" s="539"/>
      <c r="H18" s="539"/>
      <c r="I18" s="539"/>
    </row>
    <row r="19" spans="2:9" x14ac:dyDescent="0.2">
      <c r="B19" s="447"/>
      <c r="C19" s="447"/>
      <c r="D19" s="447"/>
      <c r="E19" s="447"/>
      <c r="F19" s="447"/>
      <c r="G19" s="447"/>
      <c r="H19" s="447"/>
      <c r="I19" s="447"/>
    </row>
    <row r="20" spans="2:9" x14ac:dyDescent="0.2">
      <c r="B20" s="448"/>
      <c r="C20" s="448"/>
      <c r="D20" s="448"/>
      <c r="E20" s="448"/>
      <c r="F20" s="448"/>
      <c r="G20" s="448"/>
      <c r="H20" s="448"/>
      <c r="I20" s="448"/>
    </row>
    <row r="21" spans="2:9" x14ac:dyDescent="0.2">
      <c r="B21" s="448"/>
      <c r="C21" s="448"/>
      <c r="D21" s="448"/>
      <c r="E21" s="448"/>
      <c r="F21" s="448"/>
      <c r="G21" s="448"/>
      <c r="H21" s="448"/>
      <c r="I21" s="448"/>
    </row>
  </sheetData>
  <sheetProtection algorithmName="SHA-512" hashValue="KpDlJ+yx+pc+MAUujKCrow/s/EI2Q+G0cTVS6kfuJIJ0fCkOshT3G6hsj1SG1FUQwOSAGEZ3uir7oVX7/oRzUg==" saltValue="TG+yhmnOaZ2UOVDz3mOWQw==" spinCount="100000" sheet="1" objects="1" scenarios="1"/>
  <mergeCells count="6">
    <mergeCell ref="B14:H16"/>
    <mergeCell ref="B12:B13"/>
    <mergeCell ref="C12:F12"/>
    <mergeCell ref="D13:E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7"/>
  <dimension ref="B1:I39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912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883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700" t="s">
        <v>780</v>
      </c>
      <c r="E13" s="712"/>
      <c r="F13" s="639" t="s">
        <v>779</v>
      </c>
      <c r="G13" s="698"/>
      <c r="H13" s="696"/>
    </row>
    <row r="14" spans="2:9" s="551" customFormat="1" x14ac:dyDescent="0.2">
      <c r="B14" s="441">
        <v>1</v>
      </c>
      <c r="C14" s="588" t="s">
        <v>304</v>
      </c>
      <c r="D14" s="496">
        <v>8600000</v>
      </c>
      <c r="E14" s="495">
        <v>8699999</v>
      </c>
      <c r="F14" s="609">
        <f t="shared" ref="F14:F27" si="0">SUM((E14-D14)+1)</f>
        <v>100000</v>
      </c>
      <c r="G14" s="436"/>
      <c r="H14" s="586" t="s">
        <v>894</v>
      </c>
    </row>
    <row r="15" spans="2:9" s="551" customFormat="1" x14ac:dyDescent="0.2">
      <c r="B15" s="441">
        <f>+B14+1</f>
        <v>2</v>
      </c>
      <c r="C15" s="588" t="s">
        <v>304</v>
      </c>
      <c r="D15" s="496">
        <v>8700000</v>
      </c>
      <c r="E15" s="495">
        <v>8799999</v>
      </c>
      <c r="F15" s="591">
        <f t="shared" si="0"/>
        <v>100000</v>
      </c>
      <c r="G15" s="436"/>
      <c r="H15" s="586" t="s">
        <v>894</v>
      </c>
    </row>
    <row r="16" spans="2:9" s="551" customFormat="1" x14ac:dyDescent="0.2">
      <c r="B16" s="441">
        <f t="shared" ref="B16:B27" si="1">+B15+1</f>
        <v>3</v>
      </c>
      <c r="C16" s="588" t="s">
        <v>304</v>
      </c>
      <c r="D16" s="496">
        <v>8800000</v>
      </c>
      <c r="E16" s="495">
        <v>8899999</v>
      </c>
      <c r="F16" s="591">
        <f t="shared" si="0"/>
        <v>100000</v>
      </c>
      <c r="G16" s="436"/>
      <c r="H16" s="586" t="s">
        <v>894</v>
      </c>
    </row>
    <row r="17" spans="2:8" s="551" customFormat="1" x14ac:dyDescent="0.2">
      <c r="B17" s="441">
        <f t="shared" si="1"/>
        <v>4</v>
      </c>
      <c r="C17" s="588" t="s">
        <v>304</v>
      </c>
      <c r="D17" s="496">
        <v>8900000</v>
      </c>
      <c r="E17" s="495">
        <v>8999999</v>
      </c>
      <c r="F17" s="591">
        <f t="shared" si="0"/>
        <v>100000</v>
      </c>
      <c r="G17" s="436"/>
      <c r="H17" s="586" t="s">
        <v>894</v>
      </c>
    </row>
    <row r="18" spans="2:8" s="551" customFormat="1" x14ac:dyDescent="0.2">
      <c r="B18" s="441">
        <f t="shared" si="1"/>
        <v>5</v>
      </c>
      <c r="C18" s="588" t="s">
        <v>303</v>
      </c>
      <c r="D18" s="496">
        <v>9000000</v>
      </c>
      <c r="E18" s="495">
        <v>9099999</v>
      </c>
      <c r="F18" s="591">
        <f t="shared" si="0"/>
        <v>100000</v>
      </c>
      <c r="G18" s="436"/>
      <c r="H18" s="586" t="s">
        <v>781</v>
      </c>
    </row>
    <row r="19" spans="2:8" s="551" customFormat="1" x14ac:dyDescent="0.2">
      <c r="B19" s="441">
        <f t="shared" si="1"/>
        <v>6</v>
      </c>
      <c r="C19" s="588" t="s">
        <v>303</v>
      </c>
      <c r="D19" s="496">
        <v>9100000</v>
      </c>
      <c r="E19" s="495">
        <v>9199999</v>
      </c>
      <c r="F19" s="591">
        <f t="shared" si="0"/>
        <v>100000</v>
      </c>
      <c r="G19" s="436"/>
      <c r="H19" s="586" t="s">
        <v>781</v>
      </c>
    </row>
    <row r="20" spans="2:8" s="551" customFormat="1" x14ac:dyDescent="0.2">
      <c r="B20" s="441">
        <f t="shared" si="1"/>
        <v>7</v>
      </c>
      <c r="C20" s="588" t="s">
        <v>303</v>
      </c>
      <c r="D20" s="496">
        <v>9200000</v>
      </c>
      <c r="E20" s="495">
        <v>9299999</v>
      </c>
      <c r="F20" s="591">
        <f t="shared" si="0"/>
        <v>100000</v>
      </c>
      <c r="G20" s="436"/>
      <c r="H20" s="586" t="s">
        <v>781</v>
      </c>
    </row>
    <row r="21" spans="2:8" s="551" customFormat="1" x14ac:dyDescent="0.2">
      <c r="B21" s="441">
        <f t="shared" si="1"/>
        <v>8</v>
      </c>
      <c r="C21" s="588" t="s">
        <v>303</v>
      </c>
      <c r="D21" s="496">
        <v>9300000</v>
      </c>
      <c r="E21" s="495">
        <v>9399999</v>
      </c>
      <c r="F21" s="591">
        <f t="shared" si="0"/>
        <v>100000</v>
      </c>
      <c r="G21" s="436"/>
      <c r="H21" s="586" t="s">
        <v>781</v>
      </c>
    </row>
    <row r="22" spans="2:8" s="551" customFormat="1" x14ac:dyDescent="0.2">
      <c r="B22" s="441">
        <f t="shared" si="1"/>
        <v>9</v>
      </c>
      <c r="C22" s="588" t="s">
        <v>303</v>
      </c>
      <c r="D22" s="496">
        <v>9400000</v>
      </c>
      <c r="E22" s="495">
        <v>9499999</v>
      </c>
      <c r="F22" s="591">
        <f t="shared" si="0"/>
        <v>100000</v>
      </c>
      <c r="G22" s="436"/>
      <c r="H22" s="586" t="s">
        <v>781</v>
      </c>
    </row>
    <row r="23" spans="2:8" s="551" customFormat="1" x14ac:dyDescent="0.2">
      <c r="B23" s="441">
        <f t="shared" si="1"/>
        <v>10</v>
      </c>
      <c r="C23" s="588" t="s">
        <v>303</v>
      </c>
      <c r="D23" s="496">
        <v>9500000</v>
      </c>
      <c r="E23" s="495">
        <v>9599999</v>
      </c>
      <c r="F23" s="591">
        <f t="shared" si="0"/>
        <v>100000</v>
      </c>
      <c r="G23" s="436"/>
      <c r="H23" s="586" t="s">
        <v>781</v>
      </c>
    </row>
    <row r="24" spans="2:8" s="552" customFormat="1" x14ac:dyDescent="0.2">
      <c r="B24" s="441">
        <f t="shared" si="1"/>
        <v>11</v>
      </c>
      <c r="C24" s="588" t="s">
        <v>303</v>
      </c>
      <c r="D24" s="496">
        <v>9600000</v>
      </c>
      <c r="E24" s="495">
        <v>9699999</v>
      </c>
      <c r="F24" s="591">
        <f t="shared" si="0"/>
        <v>100000</v>
      </c>
      <c r="G24" s="436"/>
      <c r="H24" s="586" t="s">
        <v>781</v>
      </c>
    </row>
    <row r="25" spans="2:8" s="463" customFormat="1" x14ac:dyDescent="0.2">
      <c r="B25" s="441">
        <f t="shared" si="1"/>
        <v>12</v>
      </c>
      <c r="C25" s="588" t="s">
        <v>303</v>
      </c>
      <c r="D25" s="496">
        <v>9700000</v>
      </c>
      <c r="E25" s="495">
        <v>9799999</v>
      </c>
      <c r="F25" s="591">
        <f t="shared" si="0"/>
        <v>100000</v>
      </c>
      <c r="G25" s="436"/>
      <c r="H25" s="586" t="s">
        <v>781</v>
      </c>
    </row>
    <row r="26" spans="2:8" s="540" customFormat="1" ht="12.75" customHeight="1" x14ac:dyDescent="0.2">
      <c r="B26" s="441">
        <f t="shared" si="1"/>
        <v>13</v>
      </c>
      <c r="C26" s="588" t="s">
        <v>303</v>
      </c>
      <c r="D26" s="496">
        <v>9800000</v>
      </c>
      <c r="E26" s="495">
        <v>9899999</v>
      </c>
      <c r="F26" s="591">
        <f t="shared" si="0"/>
        <v>100000</v>
      </c>
      <c r="G26" s="436"/>
      <c r="H26" s="586" t="s">
        <v>781</v>
      </c>
    </row>
    <row r="27" spans="2:8" ht="13.5" thickBot="1" x14ac:dyDescent="0.25">
      <c r="B27" s="442">
        <f t="shared" si="1"/>
        <v>14</v>
      </c>
      <c r="C27" s="589" t="s">
        <v>303</v>
      </c>
      <c r="D27" s="590">
        <v>9900000</v>
      </c>
      <c r="E27" s="501">
        <v>9999999</v>
      </c>
      <c r="F27" s="592">
        <f t="shared" si="0"/>
        <v>100000</v>
      </c>
      <c r="G27" s="567"/>
      <c r="H27" s="587" t="s">
        <v>781</v>
      </c>
    </row>
    <row r="28" spans="2:8" x14ac:dyDescent="0.2">
      <c r="B28" s="448"/>
    </row>
    <row r="29" spans="2:8" x14ac:dyDescent="0.2">
      <c r="B29" s="539" t="s">
        <v>887</v>
      </c>
      <c r="C29" s="661"/>
      <c r="D29" s="662"/>
      <c r="E29" s="662"/>
      <c r="F29" s="661"/>
      <c r="G29" s="663"/>
      <c r="H29" s="664"/>
    </row>
    <row r="30" spans="2:8" ht="27" customHeight="1" x14ac:dyDescent="0.2">
      <c r="B30" s="447"/>
      <c r="H30" s="608"/>
    </row>
    <row r="31" spans="2:8" x14ac:dyDescent="0.2">
      <c r="B31" s="658" t="s">
        <v>852</v>
      </c>
      <c r="H31" s="608"/>
    </row>
    <row r="32" spans="2:8" x14ac:dyDescent="0.2">
      <c r="B32" s="658" t="s">
        <v>853</v>
      </c>
      <c r="H32" s="608"/>
    </row>
    <row r="33" spans="2:8" x14ac:dyDescent="0.2">
      <c r="B33" s="660"/>
      <c r="C33" s="660"/>
      <c r="D33" s="660"/>
      <c r="E33" s="660"/>
      <c r="F33" s="660"/>
      <c r="G33" s="660"/>
      <c r="H33" s="660"/>
    </row>
    <row r="34" spans="2:8" x14ac:dyDescent="0.2">
      <c r="B34" s="660"/>
      <c r="C34" s="660"/>
      <c r="D34" s="660"/>
      <c r="E34" s="660"/>
      <c r="F34" s="660"/>
      <c r="G34" s="660"/>
      <c r="H34" s="660"/>
    </row>
    <row r="35" spans="2:8" x14ac:dyDescent="0.2">
      <c r="B35" s="660"/>
      <c r="C35" s="660"/>
      <c r="D35" s="660"/>
      <c r="E35" s="660"/>
      <c r="F35" s="660"/>
      <c r="G35" s="660"/>
      <c r="H35" s="660"/>
    </row>
    <row r="36" spans="2:8" x14ac:dyDescent="0.2">
      <c r="H36" s="608"/>
    </row>
    <row r="37" spans="2:8" x14ac:dyDescent="0.2">
      <c r="H37" s="608"/>
    </row>
    <row r="38" spans="2:8" x14ac:dyDescent="0.2">
      <c r="H38" s="608"/>
    </row>
    <row r="39" spans="2:8" x14ac:dyDescent="0.2">
      <c r="H39" s="608"/>
    </row>
  </sheetData>
  <sheetProtection algorithmName="SHA-512" hashValue="y3B9sCQkv/pMJdfYARHySI3ACN5EOyC9WoeP7MoNpxuKfzGP6AV2nAja+xEtJfJiQ85GocWfjrdtVLxvzsmgGw==" saltValue="jMKV1hY1xVxparK1T2e6IA==" spinCount="100000" sheet="1" objects="1" scenarios="1"/>
  <mergeCells count="5">
    <mergeCell ref="H12:H13"/>
    <mergeCell ref="C12:F12"/>
    <mergeCell ref="D13:E13"/>
    <mergeCell ref="B12:B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U280"/>
  <sheetViews>
    <sheetView topLeftCell="A137" workbookViewId="0">
      <selection activeCell="E139" sqref="E13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  <col min="14" max="14" width="30.7109375" customWidth="1"/>
    <col min="21" max="21" width="40.7109375" customWidth="1"/>
  </cols>
  <sheetData>
    <row r="1" spans="1:21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  <c r="N1" s="35" t="s">
        <v>4</v>
      </c>
      <c r="O1" s="37"/>
      <c r="P1" s="84"/>
      <c r="Q1" s="32"/>
      <c r="R1" s="32"/>
      <c r="S1" s="32"/>
      <c r="T1" s="85"/>
      <c r="U1" s="255" t="s">
        <v>324</v>
      </c>
    </row>
    <row r="2" spans="1:21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  <c r="N2" s="38" t="s">
        <v>327</v>
      </c>
      <c r="O2" s="39"/>
      <c r="P2" s="253"/>
      <c r="Q2" s="150"/>
      <c r="R2" s="150"/>
      <c r="S2" s="150"/>
      <c r="T2" s="254"/>
      <c r="U2" s="256" t="s">
        <v>328</v>
      </c>
    </row>
    <row r="3" spans="1:21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  <c r="N3" s="38" t="s">
        <v>11</v>
      </c>
      <c r="O3" s="39"/>
      <c r="P3" s="253"/>
      <c r="Q3" s="150"/>
      <c r="R3" s="150"/>
      <c r="S3" s="150"/>
      <c r="T3" s="254"/>
      <c r="U3" s="256" t="s">
        <v>330</v>
      </c>
    </row>
    <row r="4" spans="1:21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  <c r="N4" s="40" t="s">
        <v>331</v>
      </c>
      <c r="O4" s="42"/>
      <c r="P4" s="86"/>
      <c r="Q4" s="13"/>
      <c r="R4" s="13"/>
      <c r="S4" s="13"/>
      <c r="T4" s="87"/>
      <c r="U4" s="257"/>
    </row>
    <row r="5" spans="1:21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  <c r="N5" s="259" t="s">
        <v>340</v>
      </c>
      <c r="O5" s="35" t="s">
        <v>341</v>
      </c>
      <c r="P5" s="37"/>
      <c r="Q5" s="35" t="s">
        <v>86</v>
      </c>
      <c r="R5" s="89"/>
      <c r="S5" s="263" t="s">
        <v>342</v>
      </c>
      <c r="T5" s="259" t="s">
        <v>343</v>
      </c>
      <c r="U5" s="258" t="s">
        <v>344</v>
      </c>
    </row>
    <row r="6" spans="1:21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  <c r="N6" s="260"/>
      <c r="O6" s="261" t="s">
        <v>354</v>
      </c>
      <c r="P6" s="261" t="s">
        <v>355</v>
      </c>
      <c r="Q6" s="261" t="s">
        <v>354</v>
      </c>
      <c r="R6" s="262" t="s">
        <v>355</v>
      </c>
      <c r="S6" s="264" t="s">
        <v>16</v>
      </c>
      <c r="T6" s="260" t="s">
        <v>340</v>
      </c>
      <c r="U6" s="87"/>
    </row>
    <row r="7" spans="1:21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21" ht="16.5" thickBot="1" x14ac:dyDescent="0.3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  <c r="N8" s="252" t="s">
        <v>356</v>
      </c>
    </row>
    <row r="9" spans="1:21" x14ac:dyDescent="0.2">
      <c r="A9" s="74">
        <v>1</v>
      </c>
      <c r="B9" s="102" t="s">
        <v>357</v>
      </c>
      <c r="C9" s="102" t="s">
        <v>358</v>
      </c>
      <c r="D9" s="58">
        <v>980980</v>
      </c>
      <c r="E9" s="59">
        <v>981999</v>
      </c>
      <c r="F9" s="102" t="s">
        <v>86</v>
      </c>
      <c r="G9" s="19">
        <f t="shared" ref="G9:G14" si="0">SUM(E9-D9)+1</f>
        <v>1020</v>
      </c>
      <c r="H9" s="19" t="s">
        <v>78</v>
      </c>
      <c r="I9" s="102" t="s">
        <v>83</v>
      </c>
      <c r="J9" s="19" t="s">
        <v>80</v>
      </c>
      <c r="K9" s="19">
        <v>2</v>
      </c>
      <c r="L9" s="130" t="s">
        <v>359</v>
      </c>
      <c r="N9" s="49" t="s">
        <v>360</v>
      </c>
      <c r="O9" s="265">
        <v>7</v>
      </c>
      <c r="P9" s="265">
        <f>SUM(G11+G12+G13+G14+G16+G17+G18+G19+G20+G21+G25+G26+G27+G28+G29+G30)</f>
        <v>156940</v>
      </c>
      <c r="Q9" s="265">
        <v>5</v>
      </c>
      <c r="R9" s="265">
        <f>SUM(G9+G10+G15+G22+G23+G24)</f>
        <v>31202</v>
      </c>
      <c r="S9" s="265">
        <f>SUM(P9+R9)</f>
        <v>188142</v>
      </c>
      <c r="T9" s="265"/>
      <c r="U9" s="246" t="s">
        <v>361</v>
      </c>
    </row>
    <row r="10" spans="1:21" x14ac:dyDescent="0.2">
      <c r="A10" s="75">
        <f>SUM(A9)+1</f>
        <v>2</v>
      </c>
      <c r="B10" s="103" t="s">
        <v>362</v>
      </c>
      <c r="C10" s="103" t="s">
        <v>90</v>
      </c>
      <c r="D10" s="29">
        <v>481000</v>
      </c>
      <c r="E10" s="30">
        <v>485999</v>
      </c>
      <c r="F10" s="103" t="s">
        <v>86</v>
      </c>
      <c r="G10" s="17">
        <f t="shared" si="0"/>
        <v>5000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  <c r="N10" s="266" t="s">
        <v>363</v>
      </c>
      <c r="O10" s="267">
        <v>1</v>
      </c>
      <c r="P10" s="267">
        <f>SUM(G31+G32)</f>
        <v>15940</v>
      </c>
      <c r="Q10" s="267">
        <v>1</v>
      </c>
      <c r="R10" s="267">
        <f>SUM(G33)</f>
        <v>2048</v>
      </c>
      <c r="S10" s="267">
        <f>SUM(P10+R10)</f>
        <v>17988</v>
      </c>
      <c r="T10" s="267"/>
      <c r="U10" s="180" t="s">
        <v>364</v>
      </c>
    </row>
    <row r="11" spans="1:21" x14ac:dyDescent="0.2">
      <c r="A11" s="75">
        <f>SUM(A10)+1</f>
        <v>3</v>
      </c>
      <c r="B11" s="103" t="s">
        <v>365</v>
      </c>
      <c r="C11" s="103" t="s">
        <v>84</v>
      </c>
      <c r="D11" s="29">
        <v>290000</v>
      </c>
      <c r="E11" s="30">
        <v>299999</v>
      </c>
      <c r="F11" s="103" t="s">
        <v>77</v>
      </c>
      <c r="G11" s="17">
        <f t="shared" si="0"/>
        <v>10000</v>
      </c>
      <c r="H11" s="17" t="s">
        <v>78</v>
      </c>
      <c r="I11" s="103" t="s">
        <v>83</v>
      </c>
      <c r="J11" s="17" t="s">
        <v>80</v>
      </c>
      <c r="K11" s="17">
        <v>2</v>
      </c>
      <c r="L11" s="131" t="s">
        <v>359</v>
      </c>
      <c r="N11" s="266" t="s">
        <v>366</v>
      </c>
      <c r="O11" s="267">
        <v>1</v>
      </c>
      <c r="P11" s="267">
        <f>SUM(G35+G36)</f>
        <v>9891</v>
      </c>
      <c r="Q11" s="267">
        <v>1</v>
      </c>
      <c r="R11" s="267">
        <f>SUM(G37)</f>
        <v>512</v>
      </c>
      <c r="S11" s="267">
        <f t="shared" ref="S11:S26" si="1">SUM(P11+R11)</f>
        <v>10403</v>
      </c>
      <c r="T11" s="267" t="s">
        <v>16</v>
      </c>
      <c r="U11" s="183"/>
    </row>
    <row r="12" spans="1:21" x14ac:dyDescent="0.2">
      <c r="A12" s="75">
        <f>SUM(A11)+1</f>
        <v>4</v>
      </c>
      <c r="B12" s="103" t="s">
        <v>365</v>
      </c>
      <c r="C12" s="103" t="s">
        <v>84</v>
      </c>
      <c r="D12" s="29">
        <v>590000</v>
      </c>
      <c r="E12" s="30">
        <v>599999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  <c r="N12" s="266" t="s">
        <v>367</v>
      </c>
      <c r="O12" s="267">
        <v>1</v>
      </c>
      <c r="P12" s="267">
        <f>SUM(G38)</f>
        <v>6928</v>
      </c>
      <c r="Q12" s="267">
        <v>1</v>
      </c>
      <c r="R12" s="267">
        <f>SUM(G34)</f>
        <v>496</v>
      </c>
      <c r="S12" s="267">
        <f t="shared" si="1"/>
        <v>7424</v>
      </c>
      <c r="T12" s="267">
        <f>SUM(S9:S12)</f>
        <v>223957</v>
      </c>
      <c r="U12" s="183"/>
    </row>
    <row r="13" spans="1:21" x14ac:dyDescent="0.2">
      <c r="A13" s="195">
        <f>SUM(A12)+1</f>
        <v>5</v>
      </c>
      <c r="B13" s="196" t="s">
        <v>365</v>
      </c>
      <c r="C13" s="196" t="s">
        <v>368</v>
      </c>
      <c r="D13" s="197">
        <v>530000</v>
      </c>
      <c r="E13" s="198">
        <v>539999</v>
      </c>
      <c r="F13" s="196" t="s">
        <v>77</v>
      </c>
      <c r="G13" s="199">
        <f t="shared" si="0"/>
        <v>10000</v>
      </c>
      <c r="H13" s="199" t="s">
        <v>78</v>
      </c>
      <c r="I13" s="196" t="s">
        <v>83</v>
      </c>
      <c r="J13" s="199" t="s">
        <v>80</v>
      </c>
      <c r="K13" s="199">
        <v>2</v>
      </c>
      <c r="L13" s="200" t="s">
        <v>359</v>
      </c>
      <c r="N13" s="266"/>
      <c r="O13" s="267"/>
      <c r="P13" s="267"/>
      <c r="Q13" s="267"/>
      <c r="R13" s="267"/>
      <c r="S13" s="267"/>
      <c r="T13" s="267"/>
      <c r="U13" s="183"/>
    </row>
    <row r="14" spans="1:21" x14ac:dyDescent="0.2">
      <c r="A14" s="230">
        <f>SUM(A13)+1</f>
        <v>6</v>
      </c>
      <c r="B14" s="220" t="s">
        <v>369</v>
      </c>
      <c r="C14" s="220" t="s">
        <v>91</v>
      </c>
      <c r="D14" s="221">
        <v>490000</v>
      </c>
      <c r="E14" s="222">
        <v>498327</v>
      </c>
      <c r="F14" s="220" t="s">
        <v>77</v>
      </c>
      <c r="G14" s="219">
        <f t="shared" si="0"/>
        <v>8328</v>
      </c>
      <c r="H14" s="219" t="s">
        <v>78</v>
      </c>
      <c r="I14" s="220" t="s">
        <v>83</v>
      </c>
      <c r="J14" s="219" t="s">
        <v>80</v>
      </c>
      <c r="K14" s="219">
        <v>2</v>
      </c>
      <c r="L14" s="223" t="s">
        <v>359</v>
      </c>
      <c r="N14" s="266" t="s">
        <v>370</v>
      </c>
      <c r="O14" s="267">
        <v>5</v>
      </c>
      <c r="P14" s="267">
        <f>SUM(G82+G83+G84+G85+G77+G79+G87+G90+G86)</f>
        <v>57172</v>
      </c>
      <c r="Q14" s="267">
        <v>3</v>
      </c>
      <c r="R14" s="267">
        <f>SUM(G76+G80+G86)</f>
        <v>7680</v>
      </c>
      <c r="S14" s="267">
        <f t="shared" si="1"/>
        <v>64852</v>
      </c>
      <c r="T14" s="267"/>
      <c r="U14" s="180" t="s">
        <v>371</v>
      </c>
    </row>
    <row r="15" spans="1:21" x14ac:dyDescent="0.2">
      <c r="A15" s="75">
        <f t="shared" ref="A15:A21" si="2">SUM(A14)+1</f>
        <v>7</v>
      </c>
      <c r="B15" s="103" t="s">
        <v>770</v>
      </c>
      <c r="C15" s="103" t="s">
        <v>111</v>
      </c>
      <c r="D15" s="29">
        <v>980000</v>
      </c>
      <c r="E15" s="30">
        <v>980317</v>
      </c>
      <c r="F15" s="103" t="s">
        <v>86</v>
      </c>
      <c r="G15" s="17">
        <f t="shared" ref="G15:G20" si="3">SUM(E15-D15)+1</f>
        <v>318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  <c r="N15" s="266" t="s">
        <v>373</v>
      </c>
      <c r="O15" s="267">
        <v>2</v>
      </c>
      <c r="P15" s="267">
        <f>SUM(G78+G81)</f>
        <v>7040</v>
      </c>
      <c r="Q15" s="267">
        <v>4</v>
      </c>
      <c r="R15" s="267">
        <f>SUM(G74+G75+G88+G89)</f>
        <v>5248</v>
      </c>
      <c r="S15" s="267">
        <f t="shared" si="1"/>
        <v>12288</v>
      </c>
      <c r="T15" s="267"/>
      <c r="U15" s="180" t="s">
        <v>374</v>
      </c>
    </row>
    <row r="16" spans="1:21" x14ac:dyDescent="0.2">
      <c r="A16" s="75">
        <f>SUM(A15)+1</f>
        <v>8</v>
      </c>
      <c r="B16" s="103" t="s">
        <v>375</v>
      </c>
      <c r="C16" s="103" t="s">
        <v>99</v>
      </c>
      <c r="D16" s="29">
        <v>670000</v>
      </c>
      <c r="E16" s="30">
        <v>685535</v>
      </c>
      <c r="F16" s="103" t="s">
        <v>77</v>
      </c>
      <c r="G16" s="17">
        <f t="shared" si="3"/>
        <v>15536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  <c r="N16" s="266" t="s">
        <v>376</v>
      </c>
      <c r="O16" s="267">
        <v>1</v>
      </c>
      <c r="P16" s="267">
        <f>SUM(G92)</f>
        <v>6784</v>
      </c>
      <c r="Q16" s="267"/>
      <c r="R16" s="267"/>
      <c r="S16" s="267">
        <f t="shared" si="1"/>
        <v>6784</v>
      </c>
      <c r="T16" s="267"/>
      <c r="U16" s="183"/>
    </row>
    <row r="17" spans="1:21" x14ac:dyDescent="0.2">
      <c r="A17" s="230">
        <f t="shared" si="2"/>
        <v>9</v>
      </c>
      <c r="B17" s="220" t="s">
        <v>377</v>
      </c>
      <c r="C17" s="220" t="s">
        <v>76</v>
      </c>
      <c r="D17" s="221">
        <v>240000</v>
      </c>
      <c r="E17" s="222">
        <v>249999</v>
      </c>
      <c r="F17" s="220" t="s">
        <v>77</v>
      </c>
      <c r="G17" s="219">
        <f t="shared" si="3"/>
        <v>10000</v>
      </c>
      <c r="H17" s="219" t="s">
        <v>78</v>
      </c>
      <c r="I17" s="220" t="s">
        <v>79</v>
      </c>
      <c r="J17" s="219" t="s">
        <v>80</v>
      </c>
      <c r="K17" s="219">
        <v>2</v>
      </c>
      <c r="L17" s="223" t="s">
        <v>359</v>
      </c>
      <c r="N17" s="266" t="s">
        <v>378</v>
      </c>
      <c r="O17" s="267">
        <v>1</v>
      </c>
      <c r="P17" s="267">
        <f>SUM(G91)</f>
        <v>112</v>
      </c>
      <c r="Q17" s="267"/>
      <c r="R17" s="267"/>
      <c r="S17" s="267">
        <f t="shared" si="1"/>
        <v>112</v>
      </c>
      <c r="T17" s="267">
        <f>SUM(S14:S17)</f>
        <v>84036</v>
      </c>
      <c r="U17" s="180" t="s">
        <v>16</v>
      </c>
    </row>
    <row r="18" spans="1:21" x14ac:dyDescent="0.2">
      <c r="A18" s="230">
        <f>SUM(A17)+1</f>
        <v>10</v>
      </c>
      <c r="B18" s="220" t="s">
        <v>377</v>
      </c>
      <c r="C18" s="220" t="s">
        <v>76</v>
      </c>
      <c r="D18" s="221">
        <v>260000</v>
      </c>
      <c r="E18" s="222">
        <v>269999</v>
      </c>
      <c r="F18" s="220" t="s">
        <v>77</v>
      </c>
      <c r="G18" s="219">
        <f t="shared" si="3"/>
        <v>10000</v>
      </c>
      <c r="H18" s="219" t="s">
        <v>78</v>
      </c>
      <c r="I18" s="220" t="s">
        <v>79</v>
      </c>
      <c r="J18" s="219" t="s">
        <v>80</v>
      </c>
      <c r="K18" s="219">
        <v>2</v>
      </c>
      <c r="L18" s="223" t="s">
        <v>359</v>
      </c>
      <c r="N18" s="266"/>
      <c r="O18" s="267"/>
      <c r="P18" s="267"/>
      <c r="Q18" s="267"/>
      <c r="R18" s="267"/>
      <c r="S18" s="267"/>
      <c r="T18" s="267"/>
      <c r="U18" s="183"/>
    </row>
    <row r="19" spans="1:21" x14ac:dyDescent="0.2">
      <c r="A19" s="230">
        <f>SUM(A18)+1</f>
        <v>11</v>
      </c>
      <c r="B19" s="220" t="s">
        <v>377</v>
      </c>
      <c r="C19" s="220" t="s">
        <v>76</v>
      </c>
      <c r="D19" s="221">
        <v>920000</v>
      </c>
      <c r="E19" s="222">
        <v>924477</v>
      </c>
      <c r="F19" s="220" t="s">
        <v>77</v>
      </c>
      <c r="G19" s="219">
        <f t="shared" si="3"/>
        <v>4478</v>
      </c>
      <c r="H19" s="219" t="s">
        <v>78</v>
      </c>
      <c r="I19" s="220" t="s">
        <v>79</v>
      </c>
      <c r="J19" s="219" t="s">
        <v>80</v>
      </c>
      <c r="K19" s="219">
        <v>2</v>
      </c>
      <c r="L19" s="223" t="s">
        <v>359</v>
      </c>
      <c r="N19" s="266" t="s">
        <v>379</v>
      </c>
      <c r="O19" s="267">
        <v>13</v>
      </c>
      <c r="P19" s="267">
        <f>SUM(G99+G100+G101+G102+G103+G104+G105+G106+G107+G108+G109+G110+G111+G112+G113+G114)</f>
        <v>112962</v>
      </c>
      <c r="Q19" s="267">
        <v>1</v>
      </c>
      <c r="R19" s="267">
        <f>SUM(G98)</f>
        <v>406</v>
      </c>
      <c r="S19" s="267">
        <f t="shared" si="1"/>
        <v>113368</v>
      </c>
      <c r="T19" s="267"/>
      <c r="U19" s="180" t="s">
        <v>371</v>
      </c>
    </row>
    <row r="20" spans="1:21" x14ac:dyDescent="0.2">
      <c r="A20" s="75">
        <f>SUM(A19)+1</f>
        <v>12</v>
      </c>
      <c r="B20" s="103" t="s">
        <v>372</v>
      </c>
      <c r="C20" s="103" t="s">
        <v>82</v>
      </c>
      <c r="D20" s="29">
        <v>250000</v>
      </c>
      <c r="E20" s="30">
        <v>259999</v>
      </c>
      <c r="F20" s="103" t="s">
        <v>109</v>
      </c>
      <c r="G20" s="17">
        <f t="shared" si="3"/>
        <v>10000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  <c r="N20" s="266" t="s">
        <v>380</v>
      </c>
      <c r="O20" s="267">
        <v>1</v>
      </c>
      <c r="P20" s="267">
        <f>SUM(G115)</f>
        <v>20000</v>
      </c>
      <c r="Q20" s="267"/>
      <c r="R20" s="267"/>
      <c r="S20" s="267">
        <f t="shared" si="1"/>
        <v>20000</v>
      </c>
      <c r="T20" s="267"/>
      <c r="U20" s="180" t="s">
        <v>381</v>
      </c>
    </row>
    <row r="21" spans="1:21" x14ac:dyDescent="0.2">
      <c r="A21" s="75">
        <f t="shared" si="2"/>
        <v>13</v>
      </c>
      <c r="B21" s="103" t="s">
        <v>372</v>
      </c>
      <c r="C21" s="103" t="s">
        <v>82</v>
      </c>
      <c r="D21" s="29">
        <v>460000</v>
      </c>
      <c r="E21" s="30">
        <v>469999</v>
      </c>
      <c r="F21" s="103" t="s">
        <v>109</v>
      </c>
      <c r="G21" s="17">
        <f t="shared" ref="G21:G38" si="4"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  <c r="N21" s="266" t="s">
        <v>382</v>
      </c>
      <c r="O21" s="267">
        <v>1</v>
      </c>
      <c r="P21" s="267">
        <f>SUM(G122)</f>
        <v>8997</v>
      </c>
      <c r="Q21" s="267"/>
      <c r="R21" s="267"/>
      <c r="S21" s="267">
        <f t="shared" si="1"/>
        <v>8997</v>
      </c>
      <c r="T21" s="267"/>
      <c r="U21" s="183"/>
    </row>
    <row r="22" spans="1:21" x14ac:dyDescent="0.2">
      <c r="A22" s="230">
        <f t="shared" ref="A22:A38" si="5">SUM(A21)+1</f>
        <v>14</v>
      </c>
      <c r="B22" s="220" t="s">
        <v>383</v>
      </c>
      <c r="C22" s="220" t="s">
        <v>85</v>
      </c>
      <c r="D22" s="221">
        <v>410000</v>
      </c>
      <c r="E22" s="222">
        <v>419999</v>
      </c>
      <c r="F22" s="220" t="s">
        <v>86</v>
      </c>
      <c r="G22" s="219">
        <f t="shared" si="4"/>
        <v>10000</v>
      </c>
      <c r="H22" s="219" t="s">
        <v>78</v>
      </c>
      <c r="I22" s="220" t="s">
        <v>83</v>
      </c>
      <c r="J22" s="219" t="s">
        <v>80</v>
      </c>
      <c r="K22" s="219">
        <v>2</v>
      </c>
      <c r="L22" s="223" t="s">
        <v>359</v>
      </c>
      <c r="N22" s="266" t="s">
        <v>384</v>
      </c>
      <c r="O22" s="267">
        <v>1</v>
      </c>
      <c r="P22" s="267">
        <f>SUM(G116)</f>
        <v>2968</v>
      </c>
      <c r="Q22" s="267">
        <v>2</v>
      </c>
      <c r="R22" s="267">
        <f>SUM(G120+G121)</f>
        <v>1000</v>
      </c>
      <c r="S22" s="267">
        <f t="shared" si="1"/>
        <v>3968</v>
      </c>
      <c r="T22" s="267"/>
      <c r="U22" s="183"/>
    </row>
    <row r="23" spans="1:21" x14ac:dyDescent="0.2">
      <c r="A23" s="230">
        <f t="shared" si="5"/>
        <v>15</v>
      </c>
      <c r="B23" s="220" t="s">
        <v>385</v>
      </c>
      <c r="C23" s="220" t="s">
        <v>386</v>
      </c>
      <c r="D23" s="221">
        <v>630000</v>
      </c>
      <c r="E23" s="222">
        <v>639999</v>
      </c>
      <c r="F23" s="220" t="s">
        <v>86</v>
      </c>
      <c r="G23" s="219">
        <f t="shared" si="4"/>
        <v>10000</v>
      </c>
      <c r="H23" s="219" t="s">
        <v>78</v>
      </c>
      <c r="I23" s="220" t="s">
        <v>83</v>
      </c>
      <c r="J23" s="219" t="s">
        <v>80</v>
      </c>
      <c r="K23" s="219">
        <v>2</v>
      </c>
      <c r="L23" s="223" t="s">
        <v>359</v>
      </c>
      <c r="N23" s="266" t="s">
        <v>387</v>
      </c>
      <c r="O23" s="267">
        <v>1</v>
      </c>
      <c r="P23" s="267">
        <f>SUM(G117)</f>
        <v>5000</v>
      </c>
      <c r="Q23" s="267"/>
      <c r="R23" s="267"/>
      <c r="S23" s="267">
        <f t="shared" si="1"/>
        <v>5000</v>
      </c>
      <c r="T23" s="267"/>
      <c r="U23" s="183"/>
    </row>
    <row r="24" spans="1:21" x14ac:dyDescent="0.2">
      <c r="A24" s="230">
        <f t="shared" si="5"/>
        <v>16</v>
      </c>
      <c r="B24" s="220" t="s">
        <v>385</v>
      </c>
      <c r="C24" s="220" t="s">
        <v>386</v>
      </c>
      <c r="D24" s="221">
        <v>960000</v>
      </c>
      <c r="E24" s="222">
        <v>964863</v>
      </c>
      <c r="F24" s="220" t="s">
        <v>86</v>
      </c>
      <c r="G24" s="219">
        <f t="shared" si="4"/>
        <v>4864</v>
      </c>
      <c r="H24" s="219" t="s">
        <v>78</v>
      </c>
      <c r="I24" s="220" t="s">
        <v>83</v>
      </c>
      <c r="J24" s="219" t="s">
        <v>80</v>
      </c>
      <c r="K24" s="219">
        <v>2</v>
      </c>
      <c r="L24" s="223" t="s">
        <v>359</v>
      </c>
      <c r="N24" s="266" t="s">
        <v>388</v>
      </c>
      <c r="O24" s="267">
        <v>1</v>
      </c>
      <c r="P24" s="267">
        <f>SUM(G118+G119)</f>
        <v>20000</v>
      </c>
      <c r="Q24" s="267"/>
      <c r="R24" s="267"/>
      <c r="S24" s="267">
        <f t="shared" si="1"/>
        <v>20000</v>
      </c>
      <c r="T24" s="267">
        <f>SUM(S19:S24)</f>
        <v>171333</v>
      </c>
      <c r="U24" s="183"/>
    </row>
    <row r="25" spans="1:21" x14ac:dyDescent="0.2">
      <c r="A25" s="230">
        <f t="shared" si="5"/>
        <v>17</v>
      </c>
      <c r="B25" s="220" t="s">
        <v>389</v>
      </c>
      <c r="C25" s="220" t="s">
        <v>93</v>
      </c>
      <c r="D25" s="221">
        <v>570000</v>
      </c>
      <c r="E25" s="222">
        <v>573999</v>
      </c>
      <c r="F25" s="220" t="s">
        <v>77</v>
      </c>
      <c r="G25" s="219">
        <f t="shared" si="4"/>
        <v>4000</v>
      </c>
      <c r="H25" s="219" t="s">
        <v>78</v>
      </c>
      <c r="I25" s="220" t="s">
        <v>83</v>
      </c>
      <c r="J25" s="219" t="s">
        <v>80</v>
      </c>
      <c r="K25" s="219">
        <v>2</v>
      </c>
      <c r="L25" s="223" t="s">
        <v>359</v>
      </c>
      <c r="N25" s="266"/>
      <c r="O25" s="267"/>
      <c r="P25" s="267"/>
      <c r="Q25" s="267"/>
      <c r="R25" s="267"/>
      <c r="S25" s="267"/>
      <c r="T25" s="267"/>
      <c r="U25" s="183"/>
    </row>
    <row r="26" spans="1:21" x14ac:dyDescent="0.2">
      <c r="A26" s="195">
        <f t="shared" si="5"/>
        <v>18</v>
      </c>
      <c r="B26" s="196" t="s">
        <v>389</v>
      </c>
      <c r="C26" s="196" t="s">
        <v>390</v>
      </c>
      <c r="D26" s="197" t="s">
        <v>391</v>
      </c>
      <c r="E26" s="198" t="s">
        <v>392</v>
      </c>
      <c r="F26" s="196" t="s">
        <v>77</v>
      </c>
      <c r="G26" s="199">
        <f t="shared" si="4"/>
        <v>10000</v>
      </c>
      <c r="H26" s="199" t="s">
        <v>78</v>
      </c>
      <c r="I26" s="196" t="s">
        <v>79</v>
      </c>
      <c r="J26" s="199" t="s">
        <v>80</v>
      </c>
      <c r="K26" s="199">
        <v>2</v>
      </c>
      <c r="L26" s="200" t="s">
        <v>359</v>
      </c>
      <c r="N26" s="266" t="s">
        <v>393</v>
      </c>
      <c r="O26" s="267">
        <v>1</v>
      </c>
      <c r="P26" s="267">
        <f>SUM(G128)</f>
        <v>400</v>
      </c>
      <c r="Q26" s="267"/>
      <c r="R26" s="267"/>
      <c r="S26" s="267">
        <f t="shared" si="1"/>
        <v>400</v>
      </c>
      <c r="T26" s="267"/>
      <c r="U26" s="183"/>
    </row>
    <row r="27" spans="1:21" x14ac:dyDescent="0.2">
      <c r="A27" s="195">
        <f t="shared" si="5"/>
        <v>19</v>
      </c>
      <c r="B27" s="196" t="s">
        <v>389</v>
      </c>
      <c r="C27" s="196" t="s">
        <v>390</v>
      </c>
      <c r="D27" s="197" t="s">
        <v>394</v>
      </c>
      <c r="E27" s="198">
        <v>959777</v>
      </c>
      <c r="F27" s="196" t="s">
        <v>77</v>
      </c>
      <c r="G27" s="199">
        <f t="shared" si="4"/>
        <v>9778</v>
      </c>
      <c r="H27" s="199" t="s">
        <v>78</v>
      </c>
      <c r="I27" s="196" t="s">
        <v>83</v>
      </c>
      <c r="J27" s="199" t="s">
        <v>80</v>
      </c>
      <c r="K27" s="199">
        <v>2</v>
      </c>
      <c r="L27" s="200" t="s">
        <v>359</v>
      </c>
      <c r="N27" s="266" t="s">
        <v>395</v>
      </c>
      <c r="O27" s="267">
        <v>1</v>
      </c>
      <c r="P27" s="267">
        <f>SUM(G131)</f>
        <v>600</v>
      </c>
      <c r="Q27" s="267"/>
      <c r="R27" s="267"/>
      <c r="S27" s="267">
        <f t="shared" ref="S27:S34" si="6">SUM(P27+R27)</f>
        <v>600</v>
      </c>
      <c r="T27" s="267"/>
      <c r="U27" s="183"/>
    </row>
    <row r="28" spans="1:21" x14ac:dyDescent="0.2">
      <c r="A28" s="230">
        <f t="shared" si="5"/>
        <v>20</v>
      </c>
      <c r="B28" s="220" t="s">
        <v>396</v>
      </c>
      <c r="C28" s="220" t="s">
        <v>95</v>
      </c>
      <c r="D28" s="232">
        <v>640000</v>
      </c>
      <c r="E28" s="233">
        <v>649819</v>
      </c>
      <c r="F28" s="220" t="s">
        <v>77</v>
      </c>
      <c r="G28" s="219">
        <f t="shared" si="4"/>
        <v>9820</v>
      </c>
      <c r="H28" s="219" t="s">
        <v>78</v>
      </c>
      <c r="I28" s="220" t="s">
        <v>83</v>
      </c>
      <c r="J28" s="219" t="s">
        <v>80</v>
      </c>
      <c r="K28" s="219">
        <v>2</v>
      </c>
      <c r="L28" s="223" t="s">
        <v>359</v>
      </c>
      <c r="N28" s="266" t="s">
        <v>397</v>
      </c>
      <c r="O28" s="267">
        <v>1</v>
      </c>
      <c r="P28" s="267">
        <f>SUM(G141)</f>
        <v>400</v>
      </c>
      <c r="Q28" s="267"/>
      <c r="R28" s="267"/>
      <c r="S28" s="267">
        <f t="shared" si="6"/>
        <v>400</v>
      </c>
      <c r="T28" s="267"/>
      <c r="U28" s="183"/>
    </row>
    <row r="29" spans="1:21" x14ac:dyDescent="0.2">
      <c r="A29" s="75">
        <f t="shared" si="5"/>
        <v>21</v>
      </c>
      <c r="B29" s="103" t="s">
        <v>396</v>
      </c>
      <c r="C29" s="103" t="s">
        <v>95</v>
      </c>
      <c r="D29" s="27">
        <v>650000</v>
      </c>
      <c r="E29" s="28">
        <v>669999</v>
      </c>
      <c r="F29" s="103" t="s">
        <v>77</v>
      </c>
      <c r="G29" s="17">
        <f t="shared" si="4"/>
        <v>20000</v>
      </c>
      <c r="H29" s="17" t="s">
        <v>78</v>
      </c>
      <c r="I29" s="103" t="s">
        <v>83</v>
      </c>
      <c r="J29" s="17" t="s">
        <v>80</v>
      </c>
      <c r="K29" s="17">
        <v>2</v>
      </c>
      <c r="L29" s="131" t="s">
        <v>359</v>
      </c>
      <c r="N29" s="266" t="s">
        <v>398</v>
      </c>
      <c r="O29" s="267">
        <v>2</v>
      </c>
      <c r="P29" s="267">
        <f>SUM(G132+G135)</f>
        <v>800</v>
      </c>
      <c r="Q29" s="267"/>
      <c r="R29" s="267"/>
      <c r="S29" s="267">
        <f t="shared" si="6"/>
        <v>800</v>
      </c>
      <c r="T29" s="267"/>
      <c r="U29" s="183"/>
    </row>
    <row r="30" spans="1:21" x14ac:dyDescent="0.2">
      <c r="A30" s="230">
        <f t="shared" si="5"/>
        <v>22</v>
      </c>
      <c r="B30" s="220" t="s">
        <v>396</v>
      </c>
      <c r="C30" s="220" t="s">
        <v>399</v>
      </c>
      <c r="D30" s="232">
        <v>610000</v>
      </c>
      <c r="E30" s="233">
        <v>614999</v>
      </c>
      <c r="F30" s="220" t="s">
        <v>77</v>
      </c>
      <c r="G30" s="219">
        <f t="shared" si="4"/>
        <v>5000</v>
      </c>
      <c r="H30" s="219" t="s">
        <v>78</v>
      </c>
      <c r="I30" s="220" t="s">
        <v>83</v>
      </c>
      <c r="J30" s="219" t="s">
        <v>80</v>
      </c>
      <c r="K30" s="219">
        <v>2</v>
      </c>
      <c r="L30" s="223" t="s">
        <v>359</v>
      </c>
      <c r="M30" s="242"/>
      <c r="N30" s="266" t="s">
        <v>400</v>
      </c>
      <c r="O30" s="267">
        <v>2</v>
      </c>
      <c r="P30" s="267">
        <f>SUM(G128+G130)</f>
        <v>800</v>
      </c>
      <c r="Q30" s="267"/>
      <c r="R30" s="267"/>
      <c r="S30" s="267">
        <f t="shared" si="6"/>
        <v>800</v>
      </c>
      <c r="T30" s="267"/>
      <c r="U30" s="183"/>
    </row>
    <row r="31" spans="1:21" x14ac:dyDescent="0.2">
      <c r="A31" s="230">
        <f t="shared" si="5"/>
        <v>23</v>
      </c>
      <c r="B31" s="220" t="s">
        <v>401</v>
      </c>
      <c r="C31" s="220" t="s">
        <v>101</v>
      </c>
      <c r="D31" s="232">
        <v>840000</v>
      </c>
      <c r="E31" s="233">
        <v>853511</v>
      </c>
      <c r="F31" s="220" t="s">
        <v>77</v>
      </c>
      <c r="G31" s="219">
        <f t="shared" si="4"/>
        <v>13512</v>
      </c>
      <c r="H31" s="219" t="s">
        <v>78</v>
      </c>
      <c r="I31" s="220" t="s">
        <v>88</v>
      </c>
      <c r="J31" s="219" t="s">
        <v>80</v>
      </c>
      <c r="K31" s="219">
        <v>3</v>
      </c>
      <c r="L31" s="223" t="s">
        <v>89</v>
      </c>
      <c r="M31" s="242"/>
      <c r="N31" s="266" t="s">
        <v>402</v>
      </c>
      <c r="O31" s="267">
        <v>4</v>
      </c>
      <c r="P31" s="267">
        <f>SUM(G138+G139+G140+G142)</f>
        <v>2100</v>
      </c>
      <c r="Q31" s="267"/>
      <c r="R31" s="267"/>
      <c r="S31" s="267">
        <f t="shared" si="6"/>
        <v>2100</v>
      </c>
      <c r="T31" s="267"/>
      <c r="U31" s="183"/>
    </row>
    <row r="32" spans="1:21" x14ac:dyDescent="0.2">
      <c r="A32" s="230">
        <f t="shared" si="5"/>
        <v>24</v>
      </c>
      <c r="B32" s="220" t="s">
        <v>401</v>
      </c>
      <c r="C32" s="220" t="s">
        <v>87</v>
      </c>
      <c r="D32" s="232">
        <v>410000</v>
      </c>
      <c r="E32" s="233">
        <v>412427</v>
      </c>
      <c r="F32" s="220" t="s">
        <v>77</v>
      </c>
      <c r="G32" s="219">
        <f t="shared" si="4"/>
        <v>2428</v>
      </c>
      <c r="H32" s="219" t="s">
        <v>78</v>
      </c>
      <c r="I32" s="220" t="s">
        <v>88</v>
      </c>
      <c r="J32" s="219" t="s">
        <v>80</v>
      </c>
      <c r="K32" s="219">
        <v>3</v>
      </c>
      <c r="L32" s="223" t="s">
        <v>89</v>
      </c>
      <c r="M32" s="242"/>
      <c r="N32" s="266" t="s">
        <v>403</v>
      </c>
      <c r="O32" s="267">
        <v>2</v>
      </c>
      <c r="P32" s="267">
        <f>SUM(G134+G136)</f>
        <v>800</v>
      </c>
      <c r="Q32" s="267"/>
      <c r="R32" s="267"/>
      <c r="S32" s="267">
        <f t="shared" si="6"/>
        <v>800</v>
      </c>
      <c r="T32" s="267"/>
      <c r="U32" s="183"/>
    </row>
    <row r="33" spans="1:21" x14ac:dyDescent="0.2">
      <c r="A33" s="230">
        <f t="shared" si="5"/>
        <v>25</v>
      </c>
      <c r="B33" s="220" t="s">
        <v>404</v>
      </c>
      <c r="C33" s="220" t="s">
        <v>102</v>
      </c>
      <c r="D33" s="232">
        <v>854000</v>
      </c>
      <c r="E33" s="233">
        <v>856047</v>
      </c>
      <c r="F33" s="220" t="s">
        <v>86</v>
      </c>
      <c r="G33" s="219">
        <f t="shared" si="4"/>
        <v>2048</v>
      </c>
      <c r="H33" s="219" t="s">
        <v>78</v>
      </c>
      <c r="I33" s="220" t="s">
        <v>88</v>
      </c>
      <c r="J33" s="219" t="s">
        <v>80</v>
      </c>
      <c r="K33" s="219">
        <v>3</v>
      </c>
      <c r="L33" s="223" t="s">
        <v>89</v>
      </c>
      <c r="M33" s="242"/>
      <c r="N33" s="266" t="s">
        <v>405</v>
      </c>
      <c r="O33" s="267">
        <v>1</v>
      </c>
      <c r="P33" s="267">
        <f>SUM(G137)</f>
        <v>700</v>
      </c>
      <c r="Q33" s="267"/>
      <c r="R33" s="267"/>
      <c r="S33" s="267">
        <f t="shared" si="6"/>
        <v>700</v>
      </c>
      <c r="T33" s="267"/>
      <c r="U33" s="183"/>
    </row>
    <row r="34" spans="1:21" ht="13.5" thickBot="1" x14ac:dyDescent="0.25">
      <c r="A34" s="230">
        <f t="shared" si="5"/>
        <v>26</v>
      </c>
      <c r="B34" s="220" t="s">
        <v>406</v>
      </c>
      <c r="C34" s="220" t="s">
        <v>108</v>
      </c>
      <c r="D34" s="232">
        <v>973000</v>
      </c>
      <c r="E34" s="233">
        <v>973495</v>
      </c>
      <c r="F34" s="220" t="s">
        <v>86</v>
      </c>
      <c r="G34" s="219">
        <f t="shared" si="4"/>
        <v>496</v>
      </c>
      <c r="H34" s="219" t="s">
        <v>78</v>
      </c>
      <c r="I34" s="220" t="s">
        <v>97</v>
      </c>
      <c r="J34" s="219" t="s">
        <v>80</v>
      </c>
      <c r="K34" s="219">
        <v>6</v>
      </c>
      <c r="L34" s="223" t="s">
        <v>110</v>
      </c>
      <c r="M34" s="242"/>
      <c r="N34" s="268" t="s">
        <v>407</v>
      </c>
      <c r="O34" s="269">
        <v>1</v>
      </c>
      <c r="P34" s="269">
        <f>SUM(G133)</f>
        <v>600</v>
      </c>
      <c r="Q34" s="269"/>
      <c r="R34" s="269"/>
      <c r="S34" s="269">
        <f t="shared" si="6"/>
        <v>600</v>
      </c>
      <c r="T34" s="269">
        <f>SUM(S26:S34)</f>
        <v>7200</v>
      </c>
      <c r="U34" s="184"/>
    </row>
    <row r="35" spans="1:21" x14ac:dyDescent="0.2">
      <c r="A35" s="230">
        <f t="shared" si="5"/>
        <v>27</v>
      </c>
      <c r="B35" s="220" t="s">
        <v>408</v>
      </c>
      <c r="C35" s="220" t="s">
        <v>96</v>
      </c>
      <c r="D35" s="243">
        <v>640000</v>
      </c>
      <c r="E35" s="243">
        <v>644890</v>
      </c>
      <c r="F35" s="220" t="s">
        <v>77</v>
      </c>
      <c r="G35" s="219">
        <f t="shared" si="4"/>
        <v>4891</v>
      </c>
      <c r="H35" s="219" t="s">
        <v>78</v>
      </c>
      <c r="I35" s="220" t="s">
        <v>97</v>
      </c>
      <c r="J35" s="219" t="s">
        <v>80</v>
      </c>
      <c r="K35" s="219">
        <v>6</v>
      </c>
      <c r="L35" s="223" t="s">
        <v>98</v>
      </c>
      <c r="M35" s="242"/>
      <c r="U35" s="15"/>
    </row>
    <row r="36" spans="1:21" ht="16.5" thickBot="1" x14ac:dyDescent="0.3">
      <c r="A36" s="230">
        <f t="shared" si="5"/>
        <v>28</v>
      </c>
      <c r="B36" s="220" t="s">
        <v>408</v>
      </c>
      <c r="C36" s="220" t="s">
        <v>96</v>
      </c>
      <c r="D36" s="243">
        <v>955000</v>
      </c>
      <c r="E36" s="243">
        <v>959999</v>
      </c>
      <c r="F36" s="220" t="s">
        <v>77</v>
      </c>
      <c r="G36" s="219">
        <f t="shared" si="4"/>
        <v>5000</v>
      </c>
      <c r="H36" s="219" t="s">
        <v>78</v>
      </c>
      <c r="I36" s="220" t="s">
        <v>97</v>
      </c>
      <c r="J36" s="219" t="s">
        <v>80</v>
      </c>
      <c r="K36" s="219">
        <v>6</v>
      </c>
      <c r="L36" s="223" t="s">
        <v>98</v>
      </c>
      <c r="M36" s="242"/>
      <c r="N36" s="252" t="s">
        <v>409</v>
      </c>
      <c r="U36" s="15"/>
    </row>
    <row r="37" spans="1:21" x14ac:dyDescent="0.2">
      <c r="A37" s="230">
        <f t="shared" si="5"/>
        <v>29</v>
      </c>
      <c r="B37" s="220" t="s">
        <v>410</v>
      </c>
      <c r="C37" s="220" t="s">
        <v>103</v>
      </c>
      <c r="D37" s="243">
        <v>932000</v>
      </c>
      <c r="E37" s="243">
        <v>932511</v>
      </c>
      <c r="F37" s="220" t="s">
        <v>86</v>
      </c>
      <c r="G37" s="219">
        <f t="shared" si="4"/>
        <v>512</v>
      </c>
      <c r="H37" s="219" t="s">
        <v>78</v>
      </c>
      <c r="I37" s="220" t="s">
        <v>97</v>
      </c>
      <c r="J37" s="219" t="s">
        <v>80</v>
      </c>
      <c r="K37" s="219">
        <v>6</v>
      </c>
      <c r="L37" s="223" t="s">
        <v>98</v>
      </c>
      <c r="M37" s="242"/>
      <c r="N37" s="49" t="s">
        <v>370</v>
      </c>
      <c r="O37" s="265">
        <v>3</v>
      </c>
      <c r="P37" s="265">
        <f>SUM(G153+G154+G157)</f>
        <v>25000</v>
      </c>
      <c r="Q37" s="265"/>
      <c r="R37" s="265"/>
      <c r="S37" s="265">
        <f t="shared" ref="S37:S52" si="7">SUM(P37+R37)</f>
        <v>25000</v>
      </c>
      <c r="T37" s="265"/>
      <c r="U37" s="182"/>
    </row>
    <row r="38" spans="1:21" x14ac:dyDescent="0.2">
      <c r="A38" s="230">
        <f t="shared" si="5"/>
        <v>30</v>
      </c>
      <c r="B38" s="220" t="s">
        <v>125</v>
      </c>
      <c r="C38" s="220" t="s">
        <v>112</v>
      </c>
      <c r="D38" s="243">
        <v>980000</v>
      </c>
      <c r="E38" s="243">
        <v>986927</v>
      </c>
      <c r="F38" s="220" t="s">
        <v>109</v>
      </c>
      <c r="G38" s="219">
        <f t="shared" si="4"/>
        <v>6928</v>
      </c>
      <c r="H38" s="219" t="s">
        <v>78</v>
      </c>
      <c r="I38" s="220" t="s">
        <v>97</v>
      </c>
      <c r="J38" s="219" t="s">
        <v>80</v>
      </c>
      <c r="K38" s="219">
        <v>6</v>
      </c>
      <c r="L38" s="223" t="s">
        <v>110</v>
      </c>
      <c r="M38" s="242"/>
      <c r="N38" s="266" t="s">
        <v>411</v>
      </c>
      <c r="O38" s="267">
        <v>1</v>
      </c>
      <c r="P38" s="267">
        <v>5000</v>
      </c>
      <c r="Q38" s="267"/>
      <c r="R38" s="267"/>
      <c r="S38" s="267">
        <f t="shared" si="7"/>
        <v>5000</v>
      </c>
      <c r="T38" s="267"/>
      <c r="U38" s="183"/>
    </row>
    <row r="39" spans="1:21" ht="13.5" thickBot="1" x14ac:dyDescent="0.25">
      <c r="A39" s="231"/>
      <c r="B39" s="227" t="s">
        <v>771</v>
      </c>
      <c r="C39" s="227"/>
      <c r="D39" s="244"/>
      <c r="E39" s="244"/>
      <c r="F39" s="227"/>
      <c r="G39" s="226">
        <v>1500</v>
      </c>
      <c r="H39" s="226"/>
      <c r="I39" s="227"/>
      <c r="J39" s="226"/>
      <c r="K39" s="226"/>
      <c r="L39" s="228"/>
      <c r="M39" s="242"/>
      <c r="N39" s="266" t="s">
        <v>412</v>
      </c>
      <c r="O39" s="267">
        <v>1</v>
      </c>
      <c r="P39" s="267">
        <v>5000</v>
      </c>
      <c r="Q39" s="267"/>
      <c r="R39" s="267"/>
      <c r="S39" s="267">
        <f t="shared" si="7"/>
        <v>5000</v>
      </c>
      <c r="T39" s="267"/>
      <c r="U39" s="183"/>
    </row>
    <row r="40" spans="1:21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  <c r="N40" s="266" t="s">
        <v>376</v>
      </c>
      <c r="O40" s="267">
        <v>1</v>
      </c>
      <c r="P40" s="267">
        <v>5000</v>
      </c>
      <c r="Q40" s="267"/>
      <c r="R40" s="267"/>
      <c r="S40" s="267">
        <f t="shared" si="7"/>
        <v>5000</v>
      </c>
      <c r="T40" s="267"/>
      <c r="U40" s="183"/>
    </row>
    <row r="41" spans="1:21" x14ac:dyDescent="0.2">
      <c r="A41" s="78"/>
      <c r="B41" s="105"/>
      <c r="C41" s="189" t="s">
        <v>114</v>
      </c>
      <c r="D41" s="26"/>
      <c r="E41" s="26"/>
      <c r="F41" s="105"/>
      <c r="G41" s="54">
        <f>SUM(G9:G39)</f>
        <v>225457</v>
      </c>
      <c r="H41" s="26"/>
      <c r="I41" s="105"/>
      <c r="J41" s="26"/>
      <c r="K41" s="26"/>
      <c r="L41" s="105"/>
      <c r="N41" s="266" t="s">
        <v>413</v>
      </c>
      <c r="O41" s="267">
        <v>1</v>
      </c>
      <c r="P41" s="267">
        <v>10000</v>
      </c>
      <c r="Q41" s="267"/>
      <c r="R41" s="267"/>
      <c r="S41" s="267">
        <f t="shared" si="7"/>
        <v>10000</v>
      </c>
      <c r="T41" s="267">
        <f>SUM(S37:S41)</f>
        <v>50000</v>
      </c>
      <c r="U41" s="183"/>
    </row>
    <row r="42" spans="1:21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  <c r="N42" s="266"/>
      <c r="O42" s="267"/>
      <c r="P42" s="267"/>
      <c r="Q42" s="267"/>
      <c r="R42" s="267"/>
      <c r="S42" s="267"/>
      <c r="T42" s="267"/>
      <c r="U42" s="183"/>
    </row>
    <row r="43" spans="1:21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  <c r="N43" s="266" t="s">
        <v>415</v>
      </c>
      <c r="O43" s="267">
        <v>16</v>
      </c>
      <c r="P43" s="267">
        <f>SUM(G167:G182)</f>
        <v>8400</v>
      </c>
      <c r="Q43" s="267"/>
      <c r="R43" s="267"/>
      <c r="S43" s="267">
        <f t="shared" si="7"/>
        <v>8400</v>
      </c>
      <c r="T43" s="267"/>
      <c r="U43" s="180" t="s">
        <v>416</v>
      </c>
    </row>
    <row r="44" spans="1:21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0" si="8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  <c r="N44" s="266" t="s">
        <v>417</v>
      </c>
      <c r="O44" s="267">
        <v>3</v>
      </c>
      <c r="P44" s="267">
        <f>SUM(G183:G186)</f>
        <v>2350</v>
      </c>
      <c r="Q44" s="267"/>
      <c r="R44" s="267"/>
      <c r="S44" s="267">
        <f t="shared" si="7"/>
        <v>2350</v>
      </c>
      <c r="T44" s="267"/>
      <c r="U44" s="180" t="s">
        <v>418</v>
      </c>
    </row>
    <row r="45" spans="1:21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8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  <c r="N45" s="266" t="s">
        <v>419</v>
      </c>
      <c r="O45" s="267">
        <v>9</v>
      </c>
      <c r="P45" s="267">
        <f>SUM(G187:G195)</f>
        <v>3750</v>
      </c>
      <c r="Q45" s="267"/>
      <c r="R45" s="267"/>
      <c r="S45" s="267">
        <f t="shared" si="7"/>
        <v>3750</v>
      </c>
      <c r="T45" s="267"/>
      <c r="U45" s="183"/>
    </row>
    <row r="46" spans="1:21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8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  <c r="N46" s="266" t="s">
        <v>420</v>
      </c>
      <c r="O46" s="267">
        <v>9</v>
      </c>
      <c r="P46" s="267">
        <f>SUM(G196+G197+G198+G199+G200+G201+G202+G203+G191)</f>
        <v>3050</v>
      </c>
      <c r="Q46" s="267"/>
      <c r="R46" s="267"/>
      <c r="S46" s="267">
        <f t="shared" si="7"/>
        <v>3050</v>
      </c>
      <c r="T46" s="267"/>
      <c r="U46" s="183"/>
    </row>
    <row r="47" spans="1:21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8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  <c r="N47" s="266" t="s">
        <v>421</v>
      </c>
      <c r="O47" s="267">
        <v>3</v>
      </c>
      <c r="P47" s="267">
        <f>SUM(G205:G207)</f>
        <v>4050</v>
      </c>
      <c r="Q47" s="267"/>
      <c r="R47" s="267"/>
      <c r="S47" s="267">
        <f t="shared" si="7"/>
        <v>4050</v>
      </c>
      <c r="T47" s="267"/>
      <c r="U47" s="183"/>
    </row>
    <row r="48" spans="1:21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8"/>
        <v>31</v>
      </c>
      <c r="H48" s="17"/>
      <c r="I48" s="103"/>
      <c r="J48" s="17"/>
      <c r="K48" s="17"/>
      <c r="L48" s="131"/>
      <c r="N48" s="266" t="s">
        <v>422</v>
      </c>
      <c r="O48" s="267">
        <v>8</v>
      </c>
      <c r="P48" s="267">
        <f>SUM(G208:G215)</f>
        <v>3500</v>
      </c>
      <c r="Q48" s="267"/>
      <c r="R48" s="267"/>
      <c r="S48" s="267">
        <f t="shared" si="7"/>
        <v>3500</v>
      </c>
      <c r="T48" s="267"/>
      <c r="U48" s="183"/>
    </row>
    <row r="49" spans="1:21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8"/>
        <v>31</v>
      </c>
      <c r="H49" s="17"/>
      <c r="I49" s="103"/>
      <c r="J49" s="17"/>
      <c r="K49" s="17"/>
      <c r="L49" s="131"/>
      <c r="N49" s="266" t="s">
        <v>423</v>
      </c>
      <c r="O49" s="267">
        <v>6</v>
      </c>
      <c r="P49" s="267">
        <f>SUM(G217+G223+G224+G225+G226+G227)</f>
        <v>4550</v>
      </c>
      <c r="Q49" s="267"/>
      <c r="R49" s="267"/>
      <c r="S49" s="267">
        <f t="shared" si="7"/>
        <v>4550</v>
      </c>
      <c r="T49" s="267"/>
      <c r="U49" s="183"/>
    </row>
    <row r="50" spans="1:21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8"/>
        <v>31</v>
      </c>
      <c r="H50" s="17"/>
      <c r="I50" s="103"/>
      <c r="J50" s="17"/>
      <c r="K50" s="17"/>
      <c r="L50" s="131"/>
      <c r="N50" s="266" t="s">
        <v>424</v>
      </c>
      <c r="O50" s="267">
        <v>5</v>
      </c>
      <c r="P50" s="267">
        <f>SUM(G219:G222)</f>
        <v>2800</v>
      </c>
      <c r="Q50" s="267"/>
      <c r="R50" s="267"/>
      <c r="S50" s="267">
        <f t="shared" si="7"/>
        <v>2800</v>
      </c>
      <c r="T50" s="267"/>
      <c r="U50" s="183"/>
    </row>
    <row r="51" spans="1:21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ref="G51:G58" si="9">SUM(E51-D51)+1</f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  <c r="N51" s="266" t="s">
        <v>425</v>
      </c>
      <c r="O51" s="267">
        <v>7</v>
      </c>
      <c r="P51" s="267">
        <f>SUM(G228:G234)</f>
        <v>7570</v>
      </c>
      <c r="Q51" s="267"/>
      <c r="R51" s="267"/>
      <c r="S51" s="267">
        <f t="shared" si="7"/>
        <v>7570</v>
      </c>
      <c r="T51" s="267"/>
      <c r="U51" s="183"/>
    </row>
    <row r="52" spans="1:21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9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  <c r="N52" s="266" t="s">
        <v>426</v>
      </c>
      <c r="O52" s="267">
        <v>4</v>
      </c>
      <c r="P52" s="267">
        <f>SUM(G235:G238)</f>
        <v>2850</v>
      </c>
      <c r="Q52" s="267"/>
      <c r="R52" s="267"/>
      <c r="S52" s="267">
        <f t="shared" si="7"/>
        <v>2850</v>
      </c>
      <c r="T52" s="267"/>
      <c r="U52" s="183"/>
    </row>
    <row r="53" spans="1:21" ht="13.5" thickBot="1" x14ac:dyDescent="0.25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9"/>
        <v>32</v>
      </c>
      <c r="H53" s="17"/>
      <c r="I53" s="103"/>
      <c r="J53" s="17"/>
      <c r="K53" s="17"/>
      <c r="L53" s="131"/>
      <c r="N53" s="268" t="s">
        <v>427</v>
      </c>
      <c r="O53" s="269">
        <v>1</v>
      </c>
      <c r="P53" s="269">
        <f>SUM(G239)</f>
        <v>100</v>
      </c>
      <c r="Q53" s="269"/>
      <c r="R53" s="269"/>
      <c r="S53" s="269">
        <f>SUM(P53+R53)</f>
        <v>100</v>
      </c>
      <c r="T53" s="269">
        <f>SUM(S43:S52)</f>
        <v>42870</v>
      </c>
      <c r="U53" s="184"/>
    </row>
    <row r="54" spans="1:21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9"/>
        <v>32</v>
      </c>
      <c r="H54" s="17"/>
      <c r="I54" s="103"/>
      <c r="J54" s="17"/>
      <c r="K54" s="17"/>
      <c r="L54" s="131"/>
      <c r="O54" t="s">
        <v>16</v>
      </c>
    </row>
    <row r="55" spans="1:21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9"/>
        <v>32</v>
      </c>
      <c r="H55" s="17"/>
      <c r="I55" s="103"/>
      <c r="J55" s="17"/>
      <c r="K55" s="17"/>
      <c r="L55" s="131"/>
    </row>
    <row r="56" spans="1:21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9"/>
        <v>32</v>
      </c>
      <c r="H56" s="17"/>
      <c r="I56" s="103"/>
      <c r="J56" s="17"/>
      <c r="K56" s="17"/>
      <c r="L56" s="131"/>
    </row>
    <row r="57" spans="1:21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9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21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9"/>
        <v>32</v>
      </c>
      <c r="H58" s="186"/>
      <c r="I58" s="187"/>
      <c r="J58" s="186"/>
      <c r="K58" s="186"/>
      <c r="L58" s="188"/>
    </row>
    <row r="59" spans="1:21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21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21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21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21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10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21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10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10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431</v>
      </c>
      <c r="D66" s="31">
        <v>649000</v>
      </c>
      <c r="E66" s="31">
        <v>649119</v>
      </c>
      <c r="F66" s="103" t="s">
        <v>117</v>
      </c>
      <c r="G66" s="17">
        <f t="shared" si="10"/>
        <v>120</v>
      </c>
      <c r="H66" s="17"/>
      <c r="I66" s="103" t="s">
        <v>97</v>
      </c>
      <c r="J66" s="17" t="s">
        <v>118</v>
      </c>
      <c r="K66" s="17">
        <v>6</v>
      </c>
      <c r="L66" s="131" t="s">
        <v>110</v>
      </c>
    </row>
    <row r="67" spans="1:12" x14ac:dyDescent="0.2">
      <c r="A67" s="75">
        <f>SUM(A66+1)</f>
        <v>5</v>
      </c>
      <c r="B67" s="17"/>
      <c r="C67" s="103" t="s">
        <v>432</v>
      </c>
      <c r="D67" s="31">
        <v>989000</v>
      </c>
      <c r="E67" s="31">
        <v>989071</v>
      </c>
      <c r="F67" s="103" t="s">
        <v>117</v>
      </c>
      <c r="G67" s="17">
        <f t="shared" si="10"/>
        <v>72</v>
      </c>
      <c r="H67" s="17"/>
      <c r="I67" s="103" t="s">
        <v>125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433</v>
      </c>
      <c r="D68" s="31">
        <v>648000</v>
      </c>
      <c r="E68" s="31">
        <v>648171</v>
      </c>
      <c r="F68" s="103" t="s">
        <v>117</v>
      </c>
      <c r="G68" s="17">
        <f t="shared" si="10"/>
        <v>172</v>
      </c>
      <c r="H68" s="17"/>
      <c r="I68" s="103" t="s">
        <v>97</v>
      </c>
      <c r="J68" s="17" t="s">
        <v>118</v>
      </c>
      <c r="K68" s="17">
        <v>6</v>
      </c>
      <c r="L68" s="131" t="s">
        <v>98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 t="s">
        <v>434</v>
      </c>
      <c r="C74" s="103" t="s">
        <v>141</v>
      </c>
      <c r="D74" s="29" t="s">
        <v>142</v>
      </c>
      <c r="E74" s="43" t="s">
        <v>143</v>
      </c>
      <c r="F74" s="103" t="s">
        <v>134</v>
      </c>
      <c r="G74" s="17">
        <f t="shared" ref="G74:G92" si="11">SUM(E74-D74)+1</f>
        <v>896</v>
      </c>
      <c r="H74" s="17" t="s">
        <v>78</v>
      </c>
      <c r="I74" s="103" t="s">
        <v>79</v>
      </c>
      <c r="J74" s="17" t="s">
        <v>80</v>
      </c>
      <c r="K74" s="17" t="s">
        <v>45</v>
      </c>
      <c r="L74" s="133" t="s">
        <v>81</v>
      </c>
    </row>
    <row r="75" spans="1:12" x14ac:dyDescent="0.2">
      <c r="A75" s="75">
        <v>2</v>
      </c>
      <c r="B75" s="17" t="s">
        <v>435</v>
      </c>
      <c r="C75" s="103" t="s">
        <v>148</v>
      </c>
      <c r="D75" s="29">
        <v>877000</v>
      </c>
      <c r="E75" s="30">
        <v>879047</v>
      </c>
      <c r="F75" s="103" t="s">
        <v>134</v>
      </c>
      <c r="G75" s="17">
        <f t="shared" si="11"/>
        <v>2048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81</v>
      </c>
    </row>
    <row r="76" spans="1:12" x14ac:dyDescent="0.2">
      <c r="A76" s="75">
        <f t="shared" ref="A76:A81" si="12">SUM(A75+1)</f>
        <v>3</v>
      </c>
      <c r="B76" s="17" t="s">
        <v>436</v>
      </c>
      <c r="C76" s="103" t="s">
        <v>145</v>
      </c>
      <c r="D76" s="29">
        <v>820000</v>
      </c>
      <c r="E76" s="30">
        <v>825119</v>
      </c>
      <c r="F76" s="103" t="s">
        <v>134</v>
      </c>
      <c r="G76" s="17">
        <f t="shared" si="11"/>
        <v>5120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12"/>
        <v>4</v>
      </c>
      <c r="B77" s="17" t="s">
        <v>437</v>
      </c>
      <c r="C77" s="103" t="s">
        <v>144</v>
      </c>
      <c r="D77" s="29">
        <v>420000</v>
      </c>
      <c r="E77" s="30">
        <v>425119</v>
      </c>
      <c r="F77" s="103" t="s">
        <v>134</v>
      </c>
      <c r="G77" s="17">
        <f t="shared" si="11"/>
        <v>5120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359</v>
      </c>
    </row>
    <row r="78" spans="1:12" x14ac:dyDescent="0.2">
      <c r="A78" s="75">
        <f t="shared" si="12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 t="shared" si="11"/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12"/>
        <v>6</v>
      </c>
      <c r="B79" s="17" t="s">
        <v>439</v>
      </c>
      <c r="C79" s="103" t="s">
        <v>149</v>
      </c>
      <c r="D79" s="29">
        <v>890000</v>
      </c>
      <c r="E79" s="30">
        <v>897499</v>
      </c>
      <c r="F79" s="103" t="s">
        <v>131</v>
      </c>
      <c r="G79" s="17">
        <f t="shared" si="11"/>
        <v>7500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12"/>
        <v>7</v>
      </c>
      <c r="B80" s="17" t="s">
        <v>440</v>
      </c>
      <c r="C80" s="103" t="s">
        <v>146</v>
      </c>
      <c r="D80" s="26">
        <v>830000</v>
      </c>
      <c r="E80" s="43">
        <v>830511</v>
      </c>
      <c r="F80" s="103" t="s">
        <v>134</v>
      </c>
      <c r="G80" s="17">
        <f t="shared" si="11"/>
        <v>512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12"/>
        <v>8</v>
      </c>
      <c r="B81" s="17" t="s">
        <v>441</v>
      </c>
      <c r="C81" s="103" t="s">
        <v>132</v>
      </c>
      <c r="D81" s="29">
        <v>314000</v>
      </c>
      <c r="E81" s="43">
        <v>316559</v>
      </c>
      <c r="F81" s="103" t="s">
        <v>131</v>
      </c>
      <c r="G81" s="17">
        <f t="shared" si="11"/>
        <v>2560</v>
      </c>
      <c r="H81" s="17" t="s">
        <v>78</v>
      </c>
      <c r="I81" s="103" t="s">
        <v>79</v>
      </c>
      <c r="J81" s="17" t="s">
        <v>80</v>
      </c>
      <c r="K81" s="17">
        <v>2</v>
      </c>
      <c r="L81" s="133" t="s">
        <v>81</v>
      </c>
    </row>
    <row r="82" spans="1:12" x14ac:dyDescent="0.2">
      <c r="A82" s="230">
        <f t="shared" ref="A82:A92" si="13">SUM(A81+1)</f>
        <v>9</v>
      </c>
      <c r="B82" s="219" t="s">
        <v>442</v>
      </c>
      <c r="C82" s="220" t="s">
        <v>130</v>
      </c>
      <c r="D82" s="221">
        <v>230000</v>
      </c>
      <c r="E82" s="224">
        <v>239999</v>
      </c>
      <c r="F82" s="220" t="s">
        <v>131</v>
      </c>
      <c r="G82" s="219">
        <f t="shared" si="11"/>
        <v>10000</v>
      </c>
      <c r="H82" s="219" t="s">
        <v>78</v>
      </c>
      <c r="I82" s="220" t="s">
        <v>79</v>
      </c>
      <c r="J82" s="219" t="s">
        <v>80</v>
      </c>
      <c r="K82" s="219">
        <v>2</v>
      </c>
      <c r="L82" s="225" t="s">
        <v>359</v>
      </c>
    </row>
    <row r="83" spans="1:12" x14ac:dyDescent="0.2">
      <c r="A83" s="230">
        <f t="shared" si="13"/>
        <v>10</v>
      </c>
      <c r="B83" s="219" t="s">
        <v>442</v>
      </c>
      <c r="C83" s="220" t="s">
        <v>130</v>
      </c>
      <c r="D83" s="221">
        <v>520000</v>
      </c>
      <c r="E83" s="224">
        <v>529999</v>
      </c>
      <c r="F83" s="220" t="s">
        <v>131</v>
      </c>
      <c r="G83" s="219">
        <f t="shared" si="11"/>
        <v>10000</v>
      </c>
      <c r="H83" s="219" t="s">
        <v>78</v>
      </c>
      <c r="I83" s="220" t="s">
        <v>79</v>
      </c>
      <c r="J83" s="219" t="s">
        <v>80</v>
      </c>
      <c r="K83" s="219">
        <v>2</v>
      </c>
      <c r="L83" s="225" t="s">
        <v>359</v>
      </c>
    </row>
    <row r="84" spans="1:12" x14ac:dyDescent="0.2">
      <c r="A84" s="230">
        <f t="shared" si="13"/>
        <v>11</v>
      </c>
      <c r="B84" s="219" t="s">
        <v>442</v>
      </c>
      <c r="C84" s="220" t="s">
        <v>130</v>
      </c>
      <c r="D84" s="221">
        <v>550000</v>
      </c>
      <c r="E84" s="224">
        <v>559999</v>
      </c>
      <c r="F84" s="220" t="s">
        <v>131</v>
      </c>
      <c r="G84" s="219">
        <f t="shared" si="11"/>
        <v>10000</v>
      </c>
      <c r="H84" s="219" t="s">
        <v>78</v>
      </c>
      <c r="I84" s="220" t="s">
        <v>79</v>
      </c>
      <c r="J84" s="219" t="s">
        <v>80</v>
      </c>
      <c r="K84" s="219">
        <v>2</v>
      </c>
      <c r="L84" s="225" t="s">
        <v>359</v>
      </c>
    </row>
    <row r="85" spans="1:12" x14ac:dyDescent="0.2">
      <c r="A85" s="230">
        <f t="shared" si="13"/>
        <v>12</v>
      </c>
      <c r="B85" s="219" t="s">
        <v>442</v>
      </c>
      <c r="C85" s="220" t="s">
        <v>130</v>
      </c>
      <c r="D85" s="221">
        <v>900000</v>
      </c>
      <c r="E85" s="224">
        <v>901103</v>
      </c>
      <c r="F85" s="220" t="s">
        <v>131</v>
      </c>
      <c r="G85" s="219">
        <f t="shared" si="11"/>
        <v>1104</v>
      </c>
      <c r="H85" s="219" t="s">
        <v>78</v>
      </c>
      <c r="I85" s="220" t="s">
        <v>79</v>
      </c>
      <c r="J85" s="219" t="s">
        <v>80</v>
      </c>
      <c r="K85" s="219">
        <v>2</v>
      </c>
      <c r="L85" s="225" t="s">
        <v>359</v>
      </c>
    </row>
    <row r="86" spans="1:12" x14ac:dyDescent="0.2">
      <c r="A86" s="75">
        <f t="shared" si="13"/>
        <v>13</v>
      </c>
      <c r="B86" s="17" t="s">
        <v>443</v>
      </c>
      <c r="C86" s="103" t="s">
        <v>150</v>
      </c>
      <c r="D86" s="29">
        <v>897500</v>
      </c>
      <c r="E86" s="43">
        <v>899547</v>
      </c>
      <c r="F86" s="103" t="s">
        <v>134</v>
      </c>
      <c r="G86" s="17">
        <f t="shared" si="11"/>
        <v>2048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13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11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13"/>
        <v>15</v>
      </c>
      <c r="B88" s="17" t="s">
        <v>444</v>
      </c>
      <c r="C88" s="103" t="s">
        <v>136</v>
      </c>
      <c r="D88" s="29">
        <v>365000</v>
      </c>
      <c r="E88" s="43">
        <v>366279</v>
      </c>
      <c r="F88" s="103" t="s">
        <v>134</v>
      </c>
      <c r="G88" s="17">
        <f t="shared" si="11"/>
        <v>1280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13"/>
        <v>16</v>
      </c>
      <c r="B89" s="17" t="s">
        <v>445</v>
      </c>
      <c r="C89" s="103" t="s">
        <v>133</v>
      </c>
      <c r="D89" s="29">
        <v>317000</v>
      </c>
      <c r="E89" s="43">
        <v>318023</v>
      </c>
      <c r="F89" s="103" t="s">
        <v>134</v>
      </c>
      <c r="G89" s="17">
        <f t="shared" si="11"/>
        <v>1024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13"/>
        <v>17</v>
      </c>
      <c r="B90" s="17" t="s">
        <v>446</v>
      </c>
      <c r="C90" s="103" t="s">
        <v>137</v>
      </c>
      <c r="D90" s="29">
        <v>370000</v>
      </c>
      <c r="E90" s="43">
        <v>374999</v>
      </c>
      <c r="F90" s="103" t="s">
        <v>131</v>
      </c>
      <c r="G90" s="17">
        <f t="shared" si="11"/>
        <v>5000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13"/>
        <v>18</v>
      </c>
      <c r="B91" s="17" t="s">
        <v>447</v>
      </c>
      <c r="C91" s="103" t="s">
        <v>448</v>
      </c>
      <c r="D91" s="29">
        <v>382000</v>
      </c>
      <c r="E91" s="43">
        <v>382111</v>
      </c>
      <c r="F91" s="103" t="s">
        <v>139</v>
      </c>
      <c r="G91" s="17">
        <f t="shared" si="11"/>
        <v>112</v>
      </c>
      <c r="H91" s="17" t="s">
        <v>78</v>
      </c>
      <c r="I91" s="103" t="s">
        <v>79</v>
      </c>
      <c r="J91" s="17" t="s">
        <v>80</v>
      </c>
      <c r="K91" s="17">
        <v>6</v>
      </c>
      <c r="L91" s="133" t="s">
        <v>140</v>
      </c>
    </row>
    <row r="92" spans="1:12" x14ac:dyDescent="0.2">
      <c r="A92" s="75">
        <f t="shared" si="13"/>
        <v>19</v>
      </c>
      <c r="B92" s="17" t="s">
        <v>449</v>
      </c>
      <c r="C92" s="103" t="s">
        <v>151</v>
      </c>
      <c r="D92" s="29">
        <v>920000</v>
      </c>
      <c r="E92" s="43">
        <v>926783</v>
      </c>
      <c r="F92" s="103" t="s">
        <v>131</v>
      </c>
      <c r="G92" s="17">
        <f t="shared" si="11"/>
        <v>6784</v>
      </c>
      <c r="H92" s="17" t="s">
        <v>78</v>
      </c>
      <c r="I92" s="103" t="s">
        <v>97</v>
      </c>
      <c r="J92" s="17" t="s">
        <v>80</v>
      </c>
      <c r="K92" s="17">
        <v>6</v>
      </c>
      <c r="L92" s="133" t="s">
        <v>98</v>
      </c>
    </row>
    <row r="93" spans="1:12" ht="13.5" thickBot="1" x14ac:dyDescent="0.25">
      <c r="A93" s="135"/>
      <c r="B93" s="136"/>
      <c r="C93" s="137"/>
      <c r="D93" s="16"/>
      <c r="E93" s="136"/>
      <c r="F93" s="137"/>
      <c r="G93" s="136"/>
      <c r="H93" s="136"/>
      <c r="I93" s="137"/>
      <c r="J93" s="136"/>
      <c r="K93" s="136"/>
      <c r="L93" s="137"/>
    </row>
    <row r="94" spans="1:12" x14ac:dyDescent="0.2">
      <c r="A94" s="81"/>
      <c r="B94" s="15"/>
      <c r="C94" s="111"/>
      <c r="D94" s="15"/>
      <c r="E94" s="15"/>
      <c r="F94" s="111"/>
      <c r="G94" s="15"/>
      <c r="H94" s="15"/>
      <c r="I94" s="111"/>
      <c r="J94" s="15"/>
      <c r="K94" s="15"/>
      <c r="L94" s="111"/>
    </row>
    <row r="95" spans="1:12" x14ac:dyDescent="0.2">
      <c r="A95" s="81"/>
      <c r="B95" s="15"/>
      <c r="C95" s="109" t="s">
        <v>114</v>
      </c>
      <c r="D95" s="53"/>
      <c r="E95" s="53"/>
      <c r="F95" s="109"/>
      <c r="G95" s="53">
        <f>SUM(G74:G92)</f>
        <v>81988</v>
      </c>
      <c r="H95" s="15"/>
      <c r="I95" s="111"/>
      <c r="J95" s="15"/>
      <c r="K95" s="15"/>
      <c r="L95" s="111"/>
    </row>
    <row r="96" spans="1:12" x14ac:dyDescent="0.2">
      <c r="A96" s="81"/>
      <c r="B96" s="15"/>
      <c r="C96" s="111"/>
      <c r="D96" s="15"/>
      <c r="E96" s="15"/>
      <c r="F96" s="111"/>
      <c r="G96" s="15"/>
      <c r="H96" s="15"/>
      <c r="I96" s="111"/>
      <c r="J96" s="15"/>
      <c r="K96" s="15"/>
      <c r="L96" s="111"/>
    </row>
    <row r="97" spans="1:12" ht="13.5" thickBot="1" x14ac:dyDescent="0.25">
      <c r="A97" s="82"/>
      <c r="B97" s="16"/>
      <c r="C97" s="110" t="s">
        <v>152</v>
      </c>
      <c r="D97" s="13"/>
      <c r="E97" s="57"/>
      <c r="F97" s="129"/>
      <c r="G97" s="16"/>
      <c r="H97" s="16"/>
      <c r="I97" s="129"/>
      <c r="J97" s="16"/>
      <c r="K97" s="16"/>
      <c r="L97" s="129"/>
    </row>
    <row r="98" spans="1:12" x14ac:dyDescent="0.2">
      <c r="A98" s="75" t="s">
        <v>42</v>
      </c>
      <c r="B98" s="17" t="s">
        <v>450</v>
      </c>
      <c r="C98" s="103" t="s">
        <v>155</v>
      </c>
      <c r="D98" s="43">
        <v>306000</v>
      </c>
      <c r="E98" s="43">
        <v>306405</v>
      </c>
      <c r="F98" s="103" t="s">
        <v>134</v>
      </c>
      <c r="G98" s="17">
        <f>SUM((E98-D98)+1)</f>
        <v>406</v>
      </c>
      <c r="H98" s="17" t="s">
        <v>78</v>
      </c>
      <c r="I98" s="103" t="s">
        <v>79</v>
      </c>
      <c r="J98" s="17" t="s">
        <v>80</v>
      </c>
      <c r="K98" s="17">
        <v>2</v>
      </c>
      <c r="L98" s="131" t="s">
        <v>81</v>
      </c>
    </row>
    <row r="99" spans="1:12" x14ac:dyDescent="0.2">
      <c r="A99" s="75" t="s">
        <v>45</v>
      </c>
      <c r="B99" s="17" t="s">
        <v>451</v>
      </c>
      <c r="C99" s="103" t="s">
        <v>164</v>
      </c>
      <c r="D99" s="43">
        <v>470000</v>
      </c>
      <c r="E99" s="43">
        <v>479999</v>
      </c>
      <c r="F99" s="103" t="s">
        <v>162</v>
      </c>
      <c r="G99" s="17">
        <f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48</v>
      </c>
      <c r="B100" s="17" t="s">
        <v>451</v>
      </c>
      <c r="C100" s="103" t="s">
        <v>164</v>
      </c>
      <c r="D100" s="43">
        <v>480021</v>
      </c>
      <c r="E100" s="43">
        <v>480532</v>
      </c>
      <c r="F100" s="103" t="s">
        <v>162</v>
      </c>
      <c r="G100" s="17">
        <f>SUM((E100-D100)+1)</f>
        <v>512</v>
      </c>
      <c r="H100" s="17" t="s">
        <v>78</v>
      </c>
      <c r="I100" s="103" t="s">
        <v>83</v>
      </c>
      <c r="J100" s="17" t="s">
        <v>80</v>
      </c>
      <c r="K100" s="17">
        <v>2</v>
      </c>
      <c r="L100" s="131" t="s">
        <v>359</v>
      </c>
    </row>
    <row r="101" spans="1:12" x14ac:dyDescent="0.2">
      <c r="A101" s="75">
        <f t="shared" ref="A101:A115" si="14">SUM(A100+1)</f>
        <v>4</v>
      </c>
      <c r="B101" s="17" t="s">
        <v>452</v>
      </c>
      <c r="C101" s="103" t="s">
        <v>158</v>
      </c>
      <c r="D101" s="43">
        <v>340000</v>
      </c>
      <c r="E101" s="43">
        <v>345027</v>
      </c>
      <c r="F101" s="103" t="s">
        <v>157</v>
      </c>
      <c r="G101" s="17">
        <f>SUM((E101-D101)+1)</f>
        <v>5028</v>
      </c>
      <c r="H101" s="17" t="s">
        <v>78</v>
      </c>
      <c r="I101" s="103" t="s">
        <v>83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si="14"/>
        <v>5</v>
      </c>
      <c r="B102" s="17" t="s">
        <v>453</v>
      </c>
      <c r="C102" s="103" t="s">
        <v>169</v>
      </c>
      <c r="D102" s="43">
        <v>690000</v>
      </c>
      <c r="E102" s="43">
        <v>694999</v>
      </c>
      <c r="F102" s="103" t="s">
        <v>157</v>
      </c>
      <c r="G102" s="17">
        <f t="shared" ref="G102:G111" si="15">SUM((E102-D102)+1)</f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359</v>
      </c>
    </row>
    <row r="103" spans="1:12" x14ac:dyDescent="0.2">
      <c r="A103" s="75">
        <f t="shared" si="14"/>
        <v>6</v>
      </c>
      <c r="B103" s="17" t="s">
        <v>454</v>
      </c>
      <c r="C103" s="103" t="s">
        <v>163</v>
      </c>
      <c r="D103" s="43">
        <v>430000</v>
      </c>
      <c r="E103" s="43">
        <v>449999</v>
      </c>
      <c r="F103" s="103" t="s">
        <v>162</v>
      </c>
      <c r="G103" s="17">
        <f t="shared" si="15"/>
        <v>20000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359</v>
      </c>
    </row>
    <row r="104" spans="1:12" x14ac:dyDescent="0.2">
      <c r="A104" s="75">
        <f t="shared" si="14"/>
        <v>7</v>
      </c>
      <c r="B104" s="17" t="s">
        <v>455</v>
      </c>
      <c r="C104" s="103" t="s">
        <v>161</v>
      </c>
      <c r="D104" s="43">
        <v>400000</v>
      </c>
      <c r="E104" s="43">
        <v>409999</v>
      </c>
      <c r="F104" s="103" t="s">
        <v>162</v>
      </c>
      <c r="G104" s="17">
        <f t="shared" si="15"/>
        <v>10000</v>
      </c>
      <c r="H104" s="17" t="s">
        <v>78</v>
      </c>
      <c r="I104" s="103" t="s">
        <v>83</v>
      </c>
      <c r="J104" s="17" t="s">
        <v>80</v>
      </c>
      <c r="K104" s="17">
        <v>2</v>
      </c>
      <c r="L104" s="131" t="s">
        <v>359</v>
      </c>
    </row>
    <row r="105" spans="1:12" x14ac:dyDescent="0.2">
      <c r="A105" s="75">
        <f t="shared" si="14"/>
        <v>8</v>
      </c>
      <c r="B105" s="17" t="s">
        <v>456</v>
      </c>
      <c r="C105" s="103" t="s">
        <v>165</v>
      </c>
      <c r="D105" s="43">
        <v>500000</v>
      </c>
      <c r="E105" s="43">
        <v>509999</v>
      </c>
      <c r="F105" s="103" t="s">
        <v>162</v>
      </c>
      <c r="G105" s="17">
        <f t="shared" si="15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4"/>
        <v>9</v>
      </c>
      <c r="B106" s="17" t="s">
        <v>456</v>
      </c>
      <c r="C106" s="103" t="s">
        <v>165</v>
      </c>
      <c r="D106" s="43">
        <v>560000</v>
      </c>
      <c r="E106" s="43">
        <v>569999</v>
      </c>
      <c r="F106" s="103" t="s">
        <v>162</v>
      </c>
      <c r="G106" s="17">
        <f t="shared" si="15"/>
        <v>10000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4"/>
        <v>10</v>
      </c>
      <c r="B107" s="17" t="s">
        <v>457</v>
      </c>
      <c r="C107" s="103" t="s">
        <v>153</v>
      </c>
      <c r="D107" s="43">
        <v>220000</v>
      </c>
      <c r="E107" s="43">
        <v>229999</v>
      </c>
      <c r="F107" s="103" t="s">
        <v>154</v>
      </c>
      <c r="G107" s="17">
        <f t="shared" si="15"/>
        <v>10000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230">
        <f t="shared" si="14"/>
        <v>11</v>
      </c>
      <c r="B108" s="219" t="s">
        <v>457</v>
      </c>
      <c r="C108" s="220" t="s">
        <v>153</v>
      </c>
      <c r="D108" s="224">
        <v>986000</v>
      </c>
      <c r="E108" s="224">
        <v>987127</v>
      </c>
      <c r="F108" s="220" t="s">
        <v>157</v>
      </c>
      <c r="G108" s="219">
        <f>SUM((E108-D108)+1)</f>
        <v>1128</v>
      </c>
      <c r="H108" s="219" t="s">
        <v>78</v>
      </c>
      <c r="I108" s="220" t="s">
        <v>83</v>
      </c>
      <c r="J108" s="219" t="s">
        <v>80</v>
      </c>
      <c r="K108" s="219">
        <v>2</v>
      </c>
      <c r="L108" s="223" t="s">
        <v>359</v>
      </c>
    </row>
    <row r="109" spans="1:12" x14ac:dyDescent="0.2">
      <c r="A109" s="75">
        <f t="shared" si="14"/>
        <v>12</v>
      </c>
      <c r="B109" s="17" t="s">
        <v>458</v>
      </c>
      <c r="C109" s="103" t="s">
        <v>167</v>
      </c>
      <c r="D109" s="43">
        <v>600000</v>
      </c>
      <c r="E109" s="43">
        <v>605511</v>
      </c>
      <c r="F109" s="103" t="s">
        <v>162</v>
      </c>
      <c r="G109" s="17">
        <f t="shared" si="15"/>
        <v>5512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4"/>
        <v>13</v>
      </c>
      <c r="B110" s="17" t="s">
        <v>459</v>
      </c>
      <c r="C110" s="103" t="s">
        <v>168</v>
      </c>
      <c r="D110" s="43">
        <v>620000</v>
      </c>
      <c r="E110" s="43">
        <v>629625</v>
      </c>
      <c r="F110" s="103" t="s">
        <v>162</v>
      </c>
      <c r="G110" s="17">
        <f t="shared" si="15"/>
        <v>9626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4"/>
        <v>14</v>
      </c>
      <c r="B111" s="17" t="s">
        <v>460</v>
      </c>
      <c r="C111" s="103" t="s">
        <v>159</v>
      </c>
      <c r="D111" s="43">
        <v>350000</v>
      </c>
      <c r="E111" s="43">
        <v>352999</v>
      </c>
      <c r="F111" s="103" t="s">
        <v>157</v>
      </c>
      <c r="G111" s="17">
        <f t="shared" si="15"/>
        <v>3000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81</v>
      </c>
    </row>
    <row r="112" spans="1:12" x14ac:dyDescent="0.2">
      <c r="A112" s="75">
        <f t="shared" si="14"/>
        <v>15</v>
      </c>
      <c r="B112" s="17" t="s">
        <v>461</v>
      </c>
      <c r="C112" s="103" t="s">
        <v>166</v>
      </c>
      <c r="D112" s="43">
        <v>580000</v>
      </c>
      <c r="E112" s="43">
        <v>584999</v>
      </c>
      <c r="F112" s="103" t="s">
        <v>162</v>
      </c>
      <c r="G112" s="17">
        <f t="shared" ref="G112:G122" si="16">SUM((E112-D112)+1)</f>
        <v>5000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4"/>
        <v>16</v>
      </c>
      <c r="B113" s="17" t="s">
        <v>462</v>
      </c>
      <c r="C113" s="103" t="s">
        <v>160</v>
      </c>
      <c r="D113" s="43">
        <v>394000</v>
      </c>
      <c r="E113" s="43">
        <v>397127</v>
      </c>
      <c r="F113" s="103" t="s">
        <v>157</v>
      </c>
      <c r="G113" s="17">
        <f t="shared" si="16"/>
        <v>3128</v>
      </c>
      <c r="H113" s="17" t="s">
        <v>78</v>
      </c>
      <c r="I113" s="103" t="s">
        <v>79</v>
      </c>
      <c r="J113" s="17" t="s">
        <v>80</v>
      </c>
      <c r="K113" s="17">
        <v>2</v>
      </c>
      <c r="L113" s="131" t="s">
        <v>81</v>
      </c>
    </row>
    <row r="114" spans="1:12" x14ac:dyDescent="0.2">
      <c r="A114" s="75">
        <f t="shared" si="14"/>
        <v>17</v>
      </c>
      <c r="B114" s="17" t="s">
        <v>463</v>
      </c>
      <c r="C114" s="103" t="s">
        <v>156</v>
      </c>
      <c r="D114" s="43">
        <v>330000</v>
      </c>
      <c r="E114" s="43">
        <v>335027</v>
      </c>
      <c r="F114" s="103" t="s">
        <v>157</v>
      </c>
      <c r="G114" s="17">
        <f t="shared" si="16"/>
        <v>5028</v>
      </c>
      <c r="H114" s="17" t="s">
        <v>78</v>
      </c>
      <c r="I114" s="103" t="s">
        <v>79</v>
      </c>
      <c r="J114" s="17" t="s">
        <v>80</v>
      </c>
      <c r="K114" s="17">
        <v>2</v>
      </c>
      <c r="L114" s="131" t="s">
        <v>81</v>
      </c>
    </row>
    <row r="115" spans="1:12" x14ac:dyDescent="0.2">
      <c r="A115" s="75">
        <f t="shared" si="14"/>
        <v>18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si="16"/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ref="A116:A122" si="17">SUM(A115+1)</f>
        <v>19</v>
      </c>
      <c r="B116" s="17" t="s">
        <v>465</v>
      </c>
      <c r="C116" s="103" t="s">
        <v>176</v>
      </c>
      <c r="D116" s="43">
        <v>980000</v>
      </c>
      <c r="E116" s="43">
        <v>982967</v>
      </c>
      <c r="F116" s="103" t="s">
        <v>162</v>
      </c>
      <c r="G116" s="17">
        <f t="shared" si="16"/>
        <v>2968</v>
      </c>
      <c r="H116" s="17" t="s">
        <v>78</v>
      </c>
      <c r="I116" s="103" t="s">
        <v>88</v>
      </c>
      <c r="J116" s="17" t="s">
        <v>80</v>
      </c>
      <c r="K116" s="17">
        <v>3</v>
      </c>
      <c r="L116" s="131" t="s">
        <v>124</v>
      </c>
    </row>
    <row r="117" spans="1:12" x14ac:dyDescent="0.2">
      <c r="A117" s="75">
        <f t="shared" si="17"/>
        <v>20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6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si="17"/>
        <v>21</v>
      </c>
      <c r="B118" s="17" t="s">
        <v>467</v>
      </c>
      <c r="C118" s="103" t="s">
        <v>175</v>
      </c>
      <c r="D118" s="43">
        <v>960000</v>
      </c>
      <c r="E118" s="43">
        <v>969999</v>
      </c>
      <c r="F118" s="103" t="s">
        <v>157</v>
      </c>
      <c r="G118" s="17">
        <f t="shared" si="16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7"/>
        <v>22</v>
      </c>
      <c r="B119" s="17" t="s">
        <v>467</v>
      </c>
      <c r="C119" s="103" t="s">
        <v>173</v>
      </c>
      <c r="D119" s="43">
        <v>940000</v>
      </c>
      <c r="E119" s="43">
        <v>949999</v>
      </c>
      <c r="F119" s="103" t="s">
        <v>157</v>
      </c>
      <c r="G119" s="17">
        <f t="shared" si="16"/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7"/>
        <v>23</v>
      </c>
      <c r="B120" s="17" t="s">
        <v>468</v>
      </c>
      <c r="C120" s="103" t="s">
        <v>177</v>
      </c>
      <c r="D120" s="43">
        <v>988000</v>
      </c>
      <c r="E120" s="43">
        <v>988499</v>
      </c>
      <c r="F120" s="103" t="s">
        <v>134</v>
      </c>
      <c r="G120" s="17">
        <f t="shared" si="16"/>
        <v>500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7"/>
        <v>24</v>
      </c>
      <c r="B121" s="17" t="s">
        <v>469</v>
      </c>
      <c r="C121" s="103" t="s">
        <v>178</v>
      </c>
      <c r="D121" s="43">
        <v>989000</v>
      </c>
      <c r="E121" s="43">
        <v>989499</v>
      </c>
      <c r="F121" s="103" t="s">
        <v>134</v>
      </c>
      <c r="G121" s="17">
        <f t="shared" si="16"/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7"/>
        <v>25</v>
      </c>
      <c r="B122" s="17" t="s">
        <v>470</v>
      </c>
      <c r="C122" s="103" t="s">
        <v>170</v>
      </c>
      <c r="D122" s="43">
        <v>720000</v>
      </c>
      <c r="E122" s="43">
        <v>728996</v>
      </c>
      <c r="F122" s="103" t="s">
        <v>157</v>
      </c>
      <c r="G122" s="17">
        <f t="shared" si="16"/>
        <v>8997</v>
      </c>
      <c r="H122" s="17" t="s">
        <v>78</v>
      </c>
      <c r="I122" s="103" t="s">
        <v>83</v>
      </c>
      <c r="J122" s="17" t="s">
        <v>80</v>
      </c>
      <c r="K122" s="17">
        <v>6</v>
      </c>
      <c r="L122" s="131" t="s">
        <v>184</v>
      </c>
    </row>
    <row r="123" spans="1:12" ht="13.5" thickBot="1" x14ac:dyDescent="0.25">
      <c r="A123" s="77"/>
      <c r="B123" s="24"/>
      <c r="C123" s="104"/>
      <c r="D123" s="16"/>
      <c r="E123" s="16"/>
      <c r="F123" s="104"/>
      <c r="G123" s="24" t="s">
        <v>16</v>
      </c>
      <c r="H123" s="24"/>
      <c r="I123" s="104"/>
      <c r="J123" s="24"/>
      <c r="K123" s="24"/>
      <c r="L123" s="132"/>
    </row>
    <row r="124" spans="1:12" x14ac:dyDescent="0.2">
      <c r="A124" s="81"/>
      <c r="B124" s="15"/>
      <c r="C124" s="111"/>
      <c r="D124" s="15"/>
      <c r="E124" s="15"/>
      <c r="F124" s="111"/>
      <c r="G124" s="15"/>
      <c r="H124" s="15"/>
      <c r="I124" s="111"/>
      <c r="J124" s="15"/>
      <c r="K124" s="15"/>
      <c r="L124" s="111"/>
    </row>
    <row r="125" spans="1:12" x14ac:dyDescent="0.2">
      <c r="A125" s="81"/>
      <c r="B125" s="15"/>
      <c r="C125" s="112" t="s">
        <v>114</v>
      </c>
      <c r="D125" s="52"/>
      <c r="E125" s="52"/>
      <c r="F125" s="112"/>
      <c r="G125" s="52">
        <f>SUM(G98:G122)</f>
        <v>171333</v>
      </c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1"/>
      <c r="D126" s="15"/>
      <c r="E126" s="15"/>
      <c r="F126" s="111"/>
      <c r="G126" s="15"/>
      <c r="H126" s="15"/>
      <c r="I126" s="111"/>
      <c r="J126" s="15"/>
      <c r="K126" s="15"/>
      <c r="L126" s="111"/>
    </row>
    <row r="127" spans="1:12" ht="13.5" thickBot="1" x14ac:dyDescent="0.25">
      <c r="A127" s="81"/>
      <c r="B127" s="15"/>
      <c r="C127" s="113" t="s">
        <v>179</v>
      </c>
      <c r="D127" s="56"/>
      <c r="E127" s="16"/>
      <c r="F127" s="111"/>
      <c r="G127" s="16"/>
      <c r="H127" s="15"/>
      <c r="I127" s="111"/>
      <c r="J127" s="15"/>
      <c r="K127" s="15"/>
      <c r="L127" s="111"/>
    </row>
    <row r="128" spans="1:12" x14ac:dyDescent="0.2">
      <c r="A128" s="74">
        <f>SUM(A127+1)</f>
        <v>1</v>
      </c>
      <c r="B128" s="19" t="s">
        <v>471</v>
      </c>
      <c r="C128" s="102" t="s">
        <v>472</v>
      </c>
      <c r="D128" s="61">
        <v>309000</v>
      </c>
      <c r="E128" s="61">
        <v>309399</v>
      </c>
      <c r="F128" s="102" t="s">
        <v>181</v>
      </c>
      <c r="G128" s="19">
        <f>SUM(E128-D128)+1</f>
        <v>400</v>
      </c>
      <c r="H128" s="19" t="s">
        <v>78</v>
      </c>
      <c r="I128" s="102" t="s">
        <v>79</v>
      </c>
      <c r="J128" s="19" t="s">
        <v>80</v>
      </c>
      <c r="K128" s="19">
        <v>2</v>
      </c>
      <c r="L128" s="130" t="s">
        <v>81</v>
      </c>
    </row>
    <row r="129" spans="1:12" x14ac:dyDescent="0.2">
      <c r="A129" s="75">
        <f>SUM(A128+1)</f>
        <v>2</v>
      </c>
      <c r="B129" s="17" t="s">
        <v>473</v>
      </c>
      <c r="C129" s="103" t="s">
        <v>474</v>
      </c>
      <c r="D129" s="43">
        <v>930000</v>
      </c>
      <c r="E129" s="43">
        <v>930999</v>
      </c>
      <c r="F129" s="103" t="s">
        <v>181</v>
      </c>
      <c r="G129" s="17">
        <f>SUM(E129-D129)+1</f>
        <v>1000</v>
      </c>
      <c r="H129" s="17" t="s">
        <v>78</v>
      </c>
      <c r="I129" s="103" t="s">
        <v>88</v>
      </c>
      <c r="J129" s="17" t="s">
        <v>80</v>
      </c>
      <c r="K129" s="17">
        <v>3</v>
      </c>
      <c r="L129" s="131" t="s">
        <v>174</v>
      </c>
    </row>
    <row r="130" spans="1:12" x14ac:dyDescent="0.2">
      <c r="A130" s="238">
        <f t="shared" ref="A130:A141" si="18">SUM(A129+1)</f>
        <v>3</v>
      </c>
      <c r="B130" s="240" t="s">
        <v>475</v>
      </c>
      <c r="C130" s="239" t="s">
        <v>476</v>
      </c>
      <c r="D130" s="245">
        <v>912000</v>
      </c>
      <c r="E130" s="245">
        <v>912399</v>
      </c>
      <c r="F130" s="239" t="s">
        <v>181</v>
      </c>
      <c r="G130" s="240">
        <f t="shared" ref="G130:G140" si="19">SUM(E130-D130)+1</f>
        <v>400</v>
      </c>
      <c r="H130" s="240" t="s">
        <v>78</v>
      </c>
      <c r="I130" s="239" t="s">
        <v>88</v>
      </c>
      <c r="J130" s="240" t="s">
        <v>80</v>
      </c>
      <c r="K130" s="240">
        <v>3</v>
      </c>
      <c r="L130" s="241" t="s">
        <v>174</v>
      </c>
    </row>
    <row r="131" spans="1:12" x14ac:dyDescent="0.2">
      <c r="A131" s="238">
        <f t="shared" si="18"/>
        <v>4</v>
      </c>
      <c r="B131" s="240" t="s">
        <v>477</v>
      </c>
      <c r="C131" s="239" t="s">
        <v>478</v>
      </c>
      <c r="D131" s="245">
        <v>974000</v>
      </c>
      <c r="E131" s="245">
        <v>974599</v>
      </c>
      <c r="F131" s="239" t="s">
        <v>181</v>
      </c>
      <c r="G131" s="240">
        <f t="shared" si="19"/>
        <v>600</v>
      </c>
      <c r="H131" s="240" t="s">
        <v>78</v>
      </c>
      <c r="I131" s="239" t="s">
        <v>88</v>
      </c>
      <c r="J131" s="240" t="s">
        <v>80</v>
      </c>
      <c r="K131" s="240">
        <v>3</v>
      </c>
      <c r="L131" s="241" t="s">
        <v>124</v>
      </c>
    </row>
    <row r="132" spans="1:12" x14ac:dyDescent="0.2">
      <c r="A132" s="238">
        <f t="shared" si="18"/>
        <v>5</v>
      </c>
      <c r="B132" s="240" t="s">
        <v>479</v>
      </c>
      <c r="C132" s="239" t="s">
        <v>480</v>
      </c>
      <c r="D132" s="245">
        <v>705000</v>
      </c>
      <c r="E132" s="245">
        <v>705399</v>
      </c>
      <c r="F132" s="239" t="s">
        <v>181</v>
      </c>
      <c r="G132" s="240">
        <f>SUM(E132-D132)+1</f>
        <v>400</v>
      </c>
      <c r="H132" s="240" t="s">
        <v>78</v>
      </c>
      <c r="I132" s="239" t="s">
        <v>88</v>
      </c>
      <c r="J132" s="240" t="s">
        <v>80</v>
      </c>
      <c r="K132" s="240">
        <v>3</v>
      </c>
      <c r="L132" s="241" t="s">
        <v>120</v>
      </c>
    </row>
    <row r="133" spans="1:12" x14ac:dyDescent="0.2">
      <c r="A133" s="230">
        <f t="shared" si="18"/>
        <v>6</v>
      </c>
      <c r="B133" s="219" t="s">
        <v>481</v>
      </c>
      <c r="C133" s="220" t="s">
        <v>482</v>
      </c>
      <c r="D133" s="224">
        <v>772000</v>
      </c>
      <c r="E133" s="224">
        <v>772599</v>
      </c>
      <c r="F133" s="220" t="s">
        <v>181</v>
      </c>
      <c r="G133" s="219">
        <f t="shared" si="19"/>
        <v>600</v>
      </c>
      <c r="H133" s="219" t="s">
        <v>78</v>
      </c>
      <c r="I133" s="220" t="s">
        <v>88</v>
      </c>
      <c r="J133" s="219" t="s">
        <v>80</v>
      </c>
      <c r="K133" s="219">
        <v>3</v>
      </c>
      <c r="L133" s="223" t="s">
        <v>89</v>
      </c>
    </row>
    <row r="134" spans="1:12" x14ac:dyDescent="0.2">
      <c r="A134" s="238">
        <f t="shared" si="18"/>
        <v>7</v>
      </c>
      <c r="B134" s="240" t="s">
        <v>483</v>
      </c>
      <c r="C134" s="239" t="s">
        <v>484</v>
      </c>
      <c r="D134" s="245">
        <v>941000</v>
      </c>
      <c r="E134" s="245">
        <v>941399</v>
      </c>
      <c r="F134" s="239" t="s">
        <v>181</v>
      </c>
      <c r="G134" s="240">
        <f t="shared" si="19"/>
        <v>400</v>
      </c>
      <c r="H134" s="240" t="s">
        <v>78</v>
      </c>
      <c r="I134" s="239" t="s">
        <v>97</v>
      </c>
      <c r="J134" s="240" t="s">
        <v>80</v>
      </c>
      <c r="K134" s="240">
        <v>6</v>
      </c>
      <c r="L134" s="241" t="s">
        <v>98</v>
      </c>
    </row>
    <row r="135" spans="1:12" x14ac:dyDescent="0.2">
      <c r="A135" s="75">
        <f t="shared" si="18"/>
        <v>8</v>
      </c>
      <c r="B135" s="17" t="s">
        <v>485</v>
      </c>
      <c r="C135" s="103" t="s">
        <v>486</v>
      </c>
      <c r="D135" s="43">
        <v>747000</v>
      </c>
      <c r="E135" s="43">
        <v>747399</v>
      </c>
      <c r="F135" s="103" t="s">
        <v>181</v>
      </c>
      <c r="G135" s="17">
        <f t="shared" si="19"/>
        <v>400</v>
      </c>
      <c r="H135" s="17" t="s">
        <v>78</v>
      </c>
      <c r="I135" s="103" t="s">
        <v>79</v>
      </c>
      <c r="J135" s="17" t="s">
        <v>80</v>
      </c>
      <c r="K135" s="17">
        <v>6</v>
      </c>
      <c r="L135" s="131" t="s">
        <v>184</v>
      </c>
    </row>
    <row r="136" spans="1:12" x14ac:dyDescent="0.2">
      <c r="A136" s="230">
        <f t="shared" si="18"/>
        <v>9</v>
      </c>
      <c r="B136" s="219" t="s">
        <v>487</v>
      </c>
      <c r="C136" s="220" t="s">
        <v>488</v>
      </c>
      <c r="D136" s="224">
        <v>946000</v>
      </c>
      <c r="E136" s="224">
        <v>946399</v>
      </c>
      <c r="F136" s="220" t="s">
        <v>181</v>
      </c>
      <c r="G136" s="219">
        <f t="shared" si="19"/>
        <v>400</v>
      </c>
      <c r="H136" s="219" t="s">
        <v>78</v>
      </c>
      <c r="I136" s="220" t="s">
        <v>97</v>
      </c>
      <c r="J136" s="219" t="s">
        <v>80</v>
      </c>
      <c r="K136" s="219">
        <v>6</v>
      </c>
      <c r="L136" s="223" t="s">
        <v>98</v>
      </c>
    </row>
    <row r="137" spans="1:12" x14ac:dyDescent="0.2">
      <c r="A137" s="230">
        <f t="shared" si="18"/>
        <v>10</v>
      </c>
      <c r="B137" s="219" t="s">
        <v>489</v>
      </c>
      <c r="C137" s="220" t="s">
        <v>490</v>
      </c>
      <c r="D137" s="224">
        <v>899000</v>
      </c>
      <c r="E137" s="224">
        <v>899699</v>
      </c>
      <c r="F137" s="220" t="s">
        <v>181</v>
      </c>
      <c r="G137" s="219">
        <f t="shared" si="19"/>
        <v>700</v>
      </c>
      <c r="H137" s="219" t="s">
        <v>78</v>
      </c>
      <c r="I137" s="220" t="s">
        <v>79</v>
      </c>
      <c r="J137" s="219" t="s">
        <v>80</v>
      </c>
      <c r="K137" s="219">
        <v>6</v>
      </c>
      <c r="L137" s="223" t="s">
        <v>140</v>
      </c>
    </row>
    <row r="138" spans="1:12" x14ac:dyDescent="0.2">
      <c r="A138" s="75">
        <f t="shared" si="18"/>
        <v>11</v>
      </c>
      <c r="B138" s="17" t="s">
        <v>491</v>
      </c>
      <c r="C138" s="103" t="s">
        <v>492</v>
      </c>
      <c r="D138" s="43">
        <v>749000</v>
      </c>
      <c r="E138" s="43">
        <v>749399</v>
      </c>
      <c r="F138" s="103" t="s">
        <v>181</v>
      </c>
      <c r="G138" s="17">
        <f t="shared" si="19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8"/>
        <v>12</v>
      </c>
      <c r="B139" s="17" t="s">
        <v>493</v>
      </c>
      <c r="C139" s="103" t="s">
        <v>494</v>
      </c>
      <c r="D139" s="43">
        <v>733000</v>
      </c>
      <c r="E139" s="43">
        <v>733699</v>
      </c>
      <c r="F139" s="103" t="s">
        <v>181</v>
      </c>
      <c r="G139" s="17">
        <f t="shared" si="19"/>
        <v>700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8"/>
        <v>13</v>
      </c>
      <c r="B140" s="17" t="s">
        <v>495</v>
      </c>
      <c r="C140" s="103" t="s">
        <v>496</v>
      </c>
      <c r="D140" s="43">
        <v>744000</v>
      </c>
      <c r="E140" s="43">
        <v>744399</v>
      </c>
      <c r="F140" s="103" t="s">
        <v>181</v>
      </c>
      <c r="G140" s="17">
        <f t="shared" si="19"/>
        <v>400</v>
      </c>
      <c r="H140" s="17" t="s">
        <v>78</v>
      </c>
      <c r="I140" s="103" t="s">
        <v>97</v>
      </c>
      <c r="J140" s="17" t="s">
        <v>80</v>
      </c>
      <c r="K140" s="17">
        <v>6</v>
      </c>
      <c r="L140" s="131" t="s">
        <v>184</v>
      </c>
    </row>
    <row r="141" spans="1:12" x14ac:dyDescent="0.2">
      <c r="A141" s="230">
        <f t="shared" si="18"/>
        <v>14</v>
      </c>
      <c r="B141" s="219" t="s">
        <v>497</v>
      </c>
      <c r="C141" s="220" t="s">
        <v>498</v>
      </c>
      <c r="D141" s="224">
        <v>974000</v>
      </c>
      <c r="E141" s="224">
        <v>974399</v>
      </c>
      <c r="F141" s="220" t="s">
        <v>181</v>
      </c>
      <c r="G141" s="219">
        <f>SUM(E141-D141)+1</f>
        <v>400</v>
      </c>
      <c r="H141" s="219" t="s">
        <v>78</v>
      </c>
      <c r="I141" s="220" t="s">
        <v>97</v>
      </c>
      <c r="J141" s="219" t="s">
        <v>80</v>
      </c>
      <c r="K141" s="219">
        <v>6</v>
      </c>
      <c r="L141" s="223" t="s">
        <v>110</v>
      </c>
    </row>
    <row r="142" spans="1:12" x14ac:dyDescent="0.2">
      <c r="A142" s="75">
        <f>SUM(A141+1)</f>
        <v>15</v>
      </c>
      <c r="B142" s="17" t="s">
        <v>499</v>
      </c>
      <c r="C142" s="103" t="s">
        <v>500</v>
      </c>
      <c r="D142" s="43">
        <v>789000</v>
      </c>
      <c r="E142" s="43">
        <v>789599</v>
      </c>
      <c r="F142" s="103" t="s">
        <v>181</v>
      </c>
      <c r="G142" s="17">
        <f>SUM(E142-D142)+1</f>
        <v>600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184</v>
      </c>
    </row>
    <row r="143" spans="1:12" ht="13.5" thickBot="1" x14ac:dyDescent="0.25">
      <c r="A143" s="181"/>
      <c r="B143" s="136"/>
      <c r="C143" s="137"/>
      <c r="D143" s="16"/>
      <c r="E143" s="136"/>
      <c r="F143" s="137"/>
      <c r="G143" s="136"/>
      <c r="H143" s="136"/>
      <c r="I143" s="137"/>
      <c r="J143" s="136"/>
      <c r="K143" s="136"/>
      <c r="L143" s="168"/>
    </row>
    <row r="144" spans="1:12" x14ac:dyDescent="0.2">
      <c r="A144" s="81"/>
      <c r="B144" s="15"/>
      <c r="C144" s="111"/>
      <c r="D144" s="15"/>
      <c r="E144" s="15"/>
      <c r="F144" s="111"/>
      <c r="G144" s="15"/>
      <c r="H144" s="15"/>
      <c r="I144" s="111"/>
      <c r="J144" s="15"/>
      <c r="K144" s="15"/>
      <c r="L144" s="111"/>
    </row>
    <row r="145" spans="1:12" x14ac:dyDescent="0.2">
      <c r="A145" s="81"/>
      <c r="B145" s="15"/>
      <c r="C145" s="112" t="s">
        <v>114</v>
      </c>
      <c r="D145" s="52"/>
      <c r="E145" s="52"/>
      <c r="F145" s="112"/>
      <c r="G145" s="52">
        <f>SUM(G141+G137+G136+G134+G133+G132+G131+G130+G128)</f>
        <v>4300</v>
      </c>
      <c r="H145" s="15"/>
      <c r="I145" s="111"/>
      <c r="J145" s="15"/>
      <c r="K145" s="15"/>
      <c r="L145" s="111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ht="13.5" thickBot="1" x14ac:dyDescent="0.25">
      <c r="A147" s="81"/>
      <c r="B147" s="15"/>
      <c r="C147" s="113" t="s">
        <v>197</v>
      </c>
      <c r="D147" s="56"/>
      <c r="E147" s="16"/>
      <c r="F147" s="111"/>
      <c r="G147" s="15"/>
      <c r="H147" s="15"/>
      <c r="I147" s="111"/>
      <c r="J147" s="15"/>
      <c r="K147" s="15"/>
      <c r="L147" s="111"/>
    </row>
    <row r="148" spans="1:12" ht="13.5" thickBot="1" x14ac:dyDescent="0.25">
      <c r="A148" s="83">
        <v>1</v>
      </c>
      <c r="B148" s="47" t="s">
        <v>501</v>
      </c>
      <c r="C148" s="114" t="s">
        <v>198</v>
      </c>
      <c r="D148" s="16">
        <v>300100</v>
      </c>
      <c r="E148" s="16">
        <v>300399</v>
      </c>
      <c r="F148" s="114" t="s">
        <v>199</v>
      </c>
      <c r="G148" s="47">
        <f>SUM((E148-D148)+1)</f>
        <v>300</v>
      </c>
      <c r="H148" s="47" t="s">
        <v>78</v>
      </c>
      <c r="I148" s="114" t="s">
        <v>79</v>
      </c>
      <c r="J148" s="47" t="s">
        <v>80</v>
      </c>
      <c r="K148" s="47">
        <v>2</v>
      </c>
      <c r="L148" s="134" t="s">
        <v>81</v>
      </c>
    </row>
    <row r="149" spans="1:12" x14ac:dyDescent="0.2">
      <c r="A149" s="81"/>
      <c r="B149" s="15"/>
      <c r="C149" s="111"/>
      <c r="D149" s="15"/>
      <c r="E149" s="15"/>
      <c r="F149" s="111"/>
      <c r="G149" s="15"/>
      <c r="H149" s="15"/>
      <c r="I149" s="111"/>
      <c r="J149" s="15"/>
      <c r="K149" s="15"/>
      <c r="L149" s="111"/>
    </row>
    <row r="150" spans="1:12" x14ac:dyDescent="0.2">
      <c r="A150" s="81"/>
      <c r="B150" s="15"/>
      <c r="C150" s="109" t="s">
        <v>114</v>
      </c>
      <c r="D150" s="53"/>
      <c r="E150" s="53"/>
      <c r="F150" s="109"/>
      <c r="G150" s="54">
        <f>SUM(G148)</f>
        <v>300</v>
      </c>
      <c r="H150" s="15"/>
      <c r="I150" s="111"/>
      <c r="J150" s="15"/>
      <c r="K150" s="15"/>
      <c r="L150" s="111"/>
    </row>
    <row r="151" spans="1:12" x14ac:dyDescent="0.2">
      <c r="A151" s="79"/>
      <c r="C151" s="115"/>
      <c r="F151" s="115"/>
      <c r="I151" s="115"/>
      <c r="L151" s="115"/>
    </row>
    <row r="152" spans="1:12" ht="13.5" thickBot="1" x14ac:dyDescent="0.25">
      <c r="A152" s="79"/>
      <c r="C152" s="116" t="s">
        <v>200</v>
      </c>
      <c r="D152" s="57"/>
      <c r="E152" s="57"/>
      <c r="F152" s="115"/>
      <c r="I152" s="115"/>
      <c r="L152" s="115"/>
    </row>
    <row r="153" spans="1:12" x14ac:dyDescent="0.2">
      <c r="A153" s="74">
        <v>1</v>
      </c>
      <c r="B153" s="19" t="s">
        <v>502</v>
      </c>
      <c r="C153" s="102" t="s">
        <v>208</v>
      </c>
      <c r="D153" s="61">
        <v>450000</v>
      </c>
      <c r="E153" s="61">
        <v>459999</v>
      </c>
      <c r="F153" s="102" t="s">
        <v>206</v>
      </c>
      <c r="G153" s="19">
        <f t="shared" ref="G153:G161" si="20">SUM((E153-D153)+1)</f>
        <v>10000</v>
      </c>
      <c r="H153" s="19" t="s">
        <v>203</v>
      </c>
      <c r="I153" s="102" t="s">
        <v>204</v>
      </c>
      <c r="J153" s="19">
        <v>459</v>
      </c>
      <c r="K153" s="19">
        <v>2</v>
      </c>
      <c r="L153" s="130" t="s">
        <v>359</v>
      </c>
    </row>
    <row r="154" spans="1:12" x14ac:dyDescent="0.2">
      <c r="A154" s="75">
        <f t="shared" ref="A154:A161" si="21">SUM(A153+1)</f>
        <v>2</v>
      </c>
      <c r="B154" s="17" t="s">
        <v>503</v>
      </c>
      <c r="C154" s="103" t="s">
        <v>211</v>
      </c>
      <c r="D154" s="43">
        <v>540000</v>
      </c>
      <c r="E154" s="43">
        <v>549999</v>
      </c>
      <c r="F154" s="103" t="s">
        <v>206</v>
      </c>
      <c r="G154" s="17">
        <f t="shared" si="20"/>
        <v>10000</v>
      </c>
      <c r="H154" s="17" t="s">
        <v>203</v>
      </c>
      <c r="I154" s="103" t="s">
        <v>204</v>
      </c>
      <c r="J154" s="17" t="s">
        <v>118</v>
      </c>
      <c r="K154" s="17">
        <v>2</v>
      </c>
      <c r="L154" s="131" t="s">
        <v>359</v>
      </c>
    </row>
    <row r="155" spans="1:12" x14ac:dyDescent="0.2">
      <c r="A155" s="75">
        <f t="shared" si="21"/>
        <v>3</v>
      </c>
      <c r="B155" s="17" t="s">
        <v>389</v>
      </c>
      <c r="C155" s="103" t="s">
        <v>201</v>
      </c>
      <c r="D155" s="43">
        <v>210000</v>
      </c>
      <c r="E155" s="43">
        <v>219999</v>
      </c>
      <c r="F155" s="103" t="s">
        <v>202</v>
      </c>
      <c r="G155" s="17">
        <f t="shared" si="20"/>
        <v>10000</v>
      </c>
      <c r="H155" s="17" t="s">
        <v>203</v>
      </c>
      <c r="I155" s="103" t="s">
        <v>204</v>
      </c>
      <c r="J155" s="17" t="s">
        <v>118</v>
      </c>
      <c r="K155" s="17">
        <v>2</v>
      </c>
      <c r="L155" s="131" t="s">
        <v>359</v>
      </c>
    </row>
    <row r="156" spans="1:12" x14ac:dyDescent="0.2">
      <c r="A156" s="75">
        <f t="shared" si="21"/>
        <v>4</v>
      </c>
      <c r="B156" s="17" t="s">
        <v>504</v>
      </c>
      <c r="C156" s="103" t="s">
        <v>209</v>
      </c>
      <c r="D156" s="43">
        <v>510000</v>
      </c>
      <c r="E156" s="43">
        <v>519999</v>
      </c>
      <c r="F156" s="103" t="s">
        <v>206</v>
      </c>
      <c r="G156" s="17">
        <f t="shared" si="20"/>
        <v>10000</v>
      </c>
      <c r="H156" s="17" t="s">
        <v>203</v>
      </c>
      <c r="I156" s="103" t="s">
        <v>204</v>
      </c>
      <c r="J156" s="17" t="s">
        <v>118</v>
      </c>
      <c r="K156" s="17">
        <v>2</v>
      </c>
      <c r="L156" s="131" t="s">
        <v>359</v>
      </c>
    </row>
    <row r="157" spans="1:12" x14ac:dyDescent="0.2">
      <c r="A157" s="75">
        <f t="shared" si="21"/>
        <v>5</v>
      </c>
      <c r="B157" s="17" t="s">
        <v>505</v>
      </c>
      <c r="C157" s="103" t="s">
        <v>205</v>
      </c>
      <c r="D157" s="43">
        <v>320000</v>
      </c>
      <c r="E157" s="43">
        <v>324999</v>
      </c>
      <c r="F157" s="103" t="s">
        <v>206</v>
      </c>
      <c r="G157" s="17">
        <f t="shared" si="20"/>
        <v>5000</v>
      </c>
      <c r="H157" s="17" t="s">
        <v>203</v>
      </c>
      <c r="I157" s="103" t="s">
        <v>207</v>
      </c>
      <c r="J157" s="17">
        <v>322</v>
      </c>
      <c r="K157" s="17">
        <v>2</v>
      </c>
      <c r="L157" s="131" t="s">
        <v>81</v>
      </c>
    </row>
    <row r="158" spans="1:12" x14ac:dyDescent="0.2">
      <c r="A158" s="75">
        <f t="shared" si="21"/>
        <v>6</v>
      </c>
      <c r="B158" s="17" t="s">
        <v>506</v>
      </c>
      <c r="C158" s="103" t="s">
        <v>215</v>
      </c>
      <c r="D158" s="43">
        <v>820000</v>
      </c>
      <c r="E158" s="43">
        <v>829999</v>
      </c>
      <c r="F158" s="103" t="s">
        <v>206</v>
      </c>
      <c r="G158" s="17">
        <f t="shared" si="20"/>
        <v>10000</v>
      </c>
      <c r="H158" s="17" t="s">
        <v>203</v>
      </c>
      <c r="I158" s="103" t="s">
        <v>88</v>
      </c>
      <c r="J158" s="17">
        <v>829</v>
      </c>
      <c r="K158" s="17">
        <v>3</v>
      </c>
      <c r="L158" s="131" t="s">
        <v>89</v>
      </c>
    </row>
    <row r="159" spans="1:12" x14ac:dyDescent="0.2">
      <c r="A159" s="75">
        <f t="shared" si="21"/>
        <v>7</v>
      </c>
      <c r="B159" s="17" t="s">
        <v>507</v>
      </c>
      <c r="C159" s="103" t="s">
        <v>214</v>
      </c>
      <c r="D159" s="43">
        <v>800000</v>
      </c>
      <c r="E159" s="43">
        <v>804999</v>
      </c>
      <c r="F159" s="103" t="s">
        <v>206</v>
      </c>
      <c r="G159" s="17">
        <f t="shared" si="20"/>
        <v>5000</v>
      </c>
      <c r="H159" s="17" t="s">
        <v>203</v>
      </c>
      <c r="I159" s="103" t="s">
        <v>88</v>
      </c>
      <c r="J159" s="17">
        <v>802</v>
      </c>
      <c r="K159" s="17">
        <v>3</v>
      </c>
      <c r="L159" s="131" t="s">
        <v>120</v>
      </c>
    </row>
    <row r="160" spans="1:12" x14ac:dyDescent="0.2">
      <c r="A160" s="75">
        <f t="shared" si="21"/>
        <v>8</v>
      </c>
      <c r="B160" s="17" t="s">
        <v>508</v>
      </c>
      <c r="C160" s="103" t="s">
        <v>213</v>
      </c>
      <c r="D160" s="43">
        <v>710000</v>
      </c>
      <c r="E160" s="43">
        <v>714999</v>
      </c>
      <c r="F160" s="103" t="s">
        <v>206</v>
      </c>
      <c r="G160" s="17">
        <f t="shared" si="20"/>
        <v>5000</v>
      </c>
      <c r="H160" s="17" t="s">
        <v>203</v>
      </c>
      <c r="I160" s="103" t="s">
        <v>204</v>
      </c>
      <c r="J160" s="17">
        <v>714</v>
      </c>
      <c r="K160" s="17">
        <v>6</v>
      </c>
      <c r="L160" s="131" t="s">
        <v>184</v>
      </c>
    </row>
    <row r="161" spans="1:12" x14ac:dyDescent="0.2">
      <c r="A161" s="75">
        <f t="shared" si="21"/>
        <v>9</v>
      </c>
      <c r="B161" s="17" t="s">
        <v>509</v>
      </c>
      <c r="C161" s="103" t="s">
        <v>216</v>
      </c>
      <c r="D161" s="43">
        <v>950000</v>
      </c>
      <c r="E161" s="43">
        <v>954999</v>
      </c>
      <c r="F161" s="103" t="s">
        <v>206</v>
      </c>
      <c r="G161" s="17">
        <f t="shared" si="20"/>
        <v>5000</v>
      </c>
      <c r="H161" s="17" t="s">
        <v>203</v>
      </c>
      <c r="I161" s="103" t="s">
        <v>97</v>
      </c>
      <c r="J161" s="17">
        <v>954</v>
      </c>
      <c r="K161" s="17">
        <v>6</v>
      </c>
      <c r="L161" s="131" t="s">
        <v>98</v>
      </c>
    </row>
    <row r="162" spans="1:12" ht="13.5" thickBot="1" x14ac:dyDescent="0.25">
      <c r="A162" s="77"/>
      <c r="B162" s="24"/>
      <c r="C162" s="104"/>
      <c r="D162" s="45"/>
      <c r="E162" s="45"/>
      <c r="F162" s="104"/>
      <c r="G162" s="24" t="s">
        <v>16</v>
      </c>
      <c r="H162" s="24"/>
      <c r="I162" s="104"/>
      <c r="J162" s="24"/>
      <c r="K162" s="24"/>
      <c r="L162" s="132"/>
    </row>
    <row r="163" spans="1:12" x14ac:dyDescent="0.2">
      <c r="A163" s="79"/>
      <c r="C163" s="115"/>
      <c r="F163" s="115"/>
      <c r="I163" s="115"/>
      <c r="L163" s="115"/>
    </row>
    <row r="164" spans="1:12" x14ac:dyDescent="0.2">
      <c r="A164" s="79"/>
      <c r="C164" s="112" t="s">
        <v>114</v>
      </c>
      <c r="D164" s="52"/>
      <c r="E164" s="52"/>
      <c r="F164" s="112"/>
      <c r="G164" s="52">
        <f>SUM(G153:G161)-G155-G156</f>
        <v>50000</v>
      </c>
      <c r="I164" s="115"/>
      <c r="L164" s="115"/>
    </row>
    <row r="165" spans="1:12" x14ac:dyDescent="0.2">
      <c r="A165" s="79"/>
      <c r="C165" s="115"/>
      <c r="F165" s="115"/>
      <c r="I165" s="115"/>
      <c r="L165" s="115"/>
    </row>
    <row r="166" spans="1:12" ht="13.5" thickBot="1" x14ac:dyDescent="0.25">
      <c r="A166" s="79"/>
      <c r="C166" s="116" t="s">
        <v>217</v>
      </c>
      <c r="D166" s="57"/>
      <c r="E166" s="57"/>
      <c r="F166" s="115"/>
      <c r="I166" s="115"/>
      <c r="L166" s="115"/>
    </row>
    <row r="167" spans="1:12" x14ac:dyDescent="0.2">
      <c r="A167" s="74">
        <f t="shared" ref="A167:A185" si="22">SUM(A166+1)</f>
        <v>1</v>
      </c>
      <c r="B167" s="19" t="s">
        <v>510</v>
      </c>
      <c r="C167" s="102" t="s">
        <v>511</v>
      </c>
      <c r="D167" s="43">
        <v>729100</v>
      </c>
      <c r="E167" s="43">
        <v>729249</v>
      </c>
      <c r="F167" s="102" t="s">
        <v>219</v>
      </c>
      <c r="G167" s="19">
        <f t="shared" ref="G167:G173" si="23">SUM((E167-D167)+1)</f>
        <v>150</v>
      </c>
      <c r="H167" s="19" t="s">
        <v>78</v>
      </c>
      <c r="I167" s="102" t="s">
        <v>79</v>
      </c>
      <c r="J167" s="19" t="s">
        <v>118</v>
      </c>
      <c r="K167" s="19">
        <v>2</v>
      </c>
      <c r="L167" s="130" t="s">
        <v>81</v>
      </c>
    </row>
    <row r="168" spans="1:12" x14ac:dyDescent="0.2">
      <c r="A168" s="75">
        <f>SUM(A167+1)</f>
        <v>2</v>
      </c>
      <c r="B168" s="17" t="s">
        <v>512</v>
      </c>
      <c r="C168" s="103" t="s">
        <v>223</v>
      </c>
      <c r="D168" s="43">
        <v>304100</v>
      </c>
      <c r="E168" s="43">
        <v>304299</v>
      </c>
      <c r="F168" s="103" t="s">
        <v>219</v>
      </c>
      <c r="G168" s="17">
        <f>SUM((E168-D168)+1)</f>
        <v>200</v>
      </c>
      <c r="H168" s="17" t="s">
        <v>78</v>
      </c>
      <c r="I168" s="103" t="s">
        <v>204</v>
      </c>
      <c r="J168" s="17" t="s">
        <v>118</v>
      </c>
      <c r="K168" s="17">
        <v>2</v>
      </c>
      <c r="L168" s="131" t="s">
        <v>81</v>
      </c>
    </row>
    <row r="169" spans="1:12" x14ac:dyDescent="0.2">
      <c r="A169" s="75">
        <f t="shared" si="22"/>
        <v>3</v>
      </c>
      <c r="B169" s="17" t="s">
        <v>513</v>
      </c>
      <c r="C169" s="103" t="s">
        <v>230</v>
      </c>
      <c r="D169" s="43">
        <v>387000</v>
      </c>
      <c r="E169" s="43">
        <v>387999</v>
      </c>
      <c r="F169" s="103" t="s">
        <v>221</v>
      </c>
      <c r="G169" s="17">
        <f>SUM((E169-D169)+1)</f>
        <v>1000</v>
      </c>
      <c r="H169" s="17" t="s">
        <v>78</v>
      </c>
      <c r="I169" s="103" t="s">
        <v>204</v>
      </c>
      <c r="J169" s="17" t="s">
        <v>80</v>
      </c>
      <c r="K169" s="17">
        <v>2</v>
      </c>
      <c r="L169" s="131" t="s">
        <v>81</v>
      </c>
    </row>
    <row r="170" spans="1:12" x14ac:dyDescent="0.2">
      <c r="A170" s="75">
        <f t="shared" si="22"/>
        <v>4</v>
      </c>
      <c r="B170" s="17" t="s">
        <v>514</v>
      </c>
      <c r="C170" s="103" t="s">
        <v>226</v>
      </c>
      <c r="D170" s="43">
        <v>368000</v>
      </c>
      <c r="E170" s="43">
        <v>368999</v>
      </c>
      <c r="F170" s="103" t="s">
        <v>221</v>
      </c>
      <c r="G170" s="17">
        <f t="shared" ref="G170:G180" si="24">SUM((E170-D170)+1)</f>
        <v>1000</v>
      </c>
      <c r="H170" s="17" t="s">
        <v>78</v>
      </c>
      <c r="I170" s="103" t="s">
        <v>204</v>
      </c>
      <c r="J170" s="17" t="s">
        <v>80</v>
      </c>
      <c r="K170" s="17">
        <v>2</v>
      </c>
      <c r="L170" s="131" t="s">
        <v>81</v>
      </c>
    </row>
    <row r="171" spans="1:12" x14ac:dyDescent="0.2">
      <c r="A171" s="75">
        <f t="shared" si="22"/>
        <v>5</v>
      </c>
      <c r="B171" s="17" t="s">
        <v>515</v>
      </c>
      <c r="C171" s="103" t="s">
        <v>245</v>
      </c>
      <c r="D171" s="43">
        <v>725000</v>
      </c>
      <c r="E171" s="43">
        <v>725599</v>
      </c>
      <c r="F171" s="103" t="s">
        <v>221</v>
      </c>
      <c r="G171" s="17">
        <f t="shared" si="23"/>
        <v>600</v>
      </c>
      <c r="H171" s="17" t="s">
        <v>78</v>
      </c>
      <c r="I171" s="103" t="s">
        <v>204</v>
      </c>
      <c r="J171" s="17" t="s">
        <v>80</v>
      </c>
      <c r="K171" s="17">
        <v>2</v>
      </c>
      <c r="L171" s="131" t="s">
        <v>81</v>
      </c>
    </row>
    <row r="172" spans="1:12" x14ac:dyDescent="0.2">
      <c r="A172" s="75">
        <f>SUM(A171+1)</f>
        <v>6</v>
      </c>
      <c r="B172" s="17" t="s">
        <v>516</v>
      </c>
      <c r="C172" s="103" t="s">
        <v>229</v>
      </c>
      <c r="D172" s="43">
        <v>385000</v>
      </c>
      <c r="E172" s="43">
        <v>385599</v>
      </c>
      <c r="F172" s="103" t="s">
        <v>221</v>
      </c>
      <c r="G172" s="17">
        <f>SUM((E172-D172)+1)</f>
        <v>600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22"/>
        <v>7</v>
      </c>
      <c r="B173" s="17" t="s">
        <v>517</v>
      </c>
      <c r="C173" s="103" t="s">
        <v>518</v>
      </c>
      <c r="D173" s="43">
        <v>722100</v>
      </c>
      <c r="E173" s="43">
        <v>722399</v>
      </c>
      <c r="F173" s="103" t="s">
        <v>219</v>
      </c>
      <c r="G173" s="17">
        <f t="shared" si="23"/>
        <v>300</v>
      </c>
      <c r="H173" s="17" t="s">
        <v>78</v>
      </c>
      <c r="I173" s="103" t="s">
        <v>204</v>
      </c>
      <c r="J173" s="17" t="s">
        <v>118</v>
      </c>
      <c r="K173" s="17">
        <v>2</v>
      </c>
      <c r="L173" s="131" t="s">
        <v>81</v>
      </c>
    </row>
    <row r="174" spans="1:12" x14ac:dyDescent="0.2">
      <c r="A174" s="75">
        <f t="shared" si="22"/>
        <v>8</v>
      </c>
      <c r="B174" s="17" t="s">
        <v>519</v>
      </c>
      <c r="C174" s="103" t="s">
        <v>232</v>
      </c>
      <c r="D174" s="43">
        <v>392100</v>
      </c>
      <c r="E174" s="43">
        <v>392349</v>
      </c>
      <c r="F174" s="103" t="s">
        <v>219</v>
      </c>
      <c r="G174" s="17">
        <f t="shared" si="24"/>
        <v>250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22"/>
        <v>9</v>
      </c>
      <c r="B175" s="17" t="s">
        <v>227</v>
      </c>
      <c r="C175" s="103" t="s">
        <v>227</v>
      </c>
      <c r="D175" s="43">
        <v>380000</v>
      </c>
      <c r="E175" s="43">
        <v>381099</v>
      </c>
      <c r="F175" s="103" t="s">
        <v>221</v>
      </c>
      <c r="G175" s="17">
        <f t="shared" si="24"/>
        <v>1100</v>
      </c>
      <c r="H175" s="17" t="s">
        <v>78</v>
      </c>
      <c r="I175" s="103" t="s">
        <v>204</v>
      </c>
      <c r="J175" s="17" t="s">
        <v>80</v>
      </c>
      <c r="K175" s="17">
        <v>2</v>
      </c>
      <c r="L175" s="131" t="s">
        <v>81</v>
      </c>
    </row>
    <row r="176" spans="1:12" x14ac:dyDescent="0.2">
      <c r="A176" s="75">
        <f t="shared" ref="A176:A182" si="25">SUM(A175+1)</f>
        <v>10</v>
      </c>
      <c r="B176" s="17" t="s">
        <v>520</v>
      </c>
      <c r="C176" s="103" t="s">
        <v>228</v>
      </c>
      <c r="D176" s="43">
        <v>383100</v>
      </c>
      <c r="E176" s="43">
        <v>383599</v>
      </c>
      <c r="F176" s="103" t="s">
        <v>219</v>
      </c>
      <c r="G176" s="17">
        <f t="shared" si="24"/>
        <v>500</v>
      </c>
      <c r="H176" s="17" t="s">
        <v>78</v>
      </c>
      <c r="I176" s="103" t="s">
        <v>204</v>
      </c>
      <c r="J176" s="17" t="s">
        <v>118</v>
      </c>
      <c r="K176" s="17">
        <v>2</v>
      </c>
      <c r="L176" s="131" t="s">
        <v>81</v>
      </c>
    </row>
    <row r="177" spans="1:12" x14ac:dyDescent="0.2">
      <c r="A177" s="75">
        <f t="shared" si="25"/>
        <v>11</v>
      </c>
      <c r="B177" s="17" t="s">
        <v>521</v>
      </c>
      <c r="C177" s="103" t="s">
        <v>256</v>
      </c>
      <c r="D177" s="43">
        <v>775100</v>
      </c>
      <c r="E177" s="43">
        <v>775399</v>
      </c>
      <c r="F177" s="103" t="s">
        <v>219</v>
      </c>
      <c r="G177" s="17">
        <f>SUM((E177-D177)+1)</f>
        <v>300</v>
      </c>
      <c r="H177" s="17" t="s">
        <v>78</v>
      </c>
      <c r="I177" s="103" t="s">
        <v>204</v>
      </c>
      <c r="J177" s="17" t="s">
        <v>118</v>
      </c>
      <c r="K177" s="17">
        <v>2</v>
      </c>
      <c r="L177" s="131" t="s">
        <v>81</v>
      </c>
    </row>
    <row r="178" spans="1:12" x14ac:dyDescent="0.2">
      <c r="A178" s="75">
        <f t="shared" si="25"/>
        <v>12</v>
      </c>
      <c r="B178" s="17" t="s">
        <v>522</v>
      </c>
      <c r="C178" s="103" t="s">
        <v>231</v>
      </c>
      <c r="D178" s="43">
        <v>390000</v>
      </c>
      <c r="E178" s="43">
        <v>391599</v>
      </c>
      <c r="F178" s="103" t="s">
        <v>221</v>
      </c>
      <c r="G178" s="17">
        <f t="shared" si="24"/>
        <v>1600</v>
      </c>
      <c r="H178" s="17" t="s">
        <v>78</v>
      </c>
      <c r="I178" s="103" t="s">
        <v>204</v>
      </c>
      <c r="J178" s="17" t="s">
        <v>80</v>
      </c>
      <c r="K178" s="17">
        <v>2</v>
      </c>
      <c r="L178" s="131" t="s">
        <v>81</v>
      </c>
    </row>
    <row r="179" spans="1:12" x14ac:dyDescent="0.2">
      <c r="A179" s="75">
        <f t="shared" si="25"/>
        <v>13</v>
      </c>
      <c r="B179" s="17" t="s">
        <v>523</v>
      </c>
      <c r="C179" s="103" t="s">
        <v>254</v>
      </c>
      <c r="D179" s="43">
        <v>770100</v>
      </c>
      <c r="E179" s="43">
        <v>770349</v>
      </c>
      <c r="F179" s="103" t="s">
        <v>219</v>
      </c>
      <c r="G179" s="17">
        <f>SUM((E179-D179)+1)</f>
        <v>250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25"/>
        <v>14</v>
      </c>
      <c r="B180" s="17" t="s">
        <v>524</v>
      </c>
      <c r="C180" s="103" t="s">
        <v>222</v>
      </c>
      <c r="D180" s="43">
        <v>302100</v>
      </c>
      <c r="E180" s="43">
        <v>302249</v>
      </c>
      <c r="F180" s="103" t="s">
        <v>219</v>
      </c>
      <c r="G180" s="17">
        <f t="shared" si="24"/>
        <v>150</v>
      </c>
      <c r="H180" s="17" t="s">
        <v>78</v>
      </c>
      <c r="I180" s="103" t="s">
        <v>204</v>
      </c>
      <c r="J180" s="17" t="s">
        <v>118</v>
      </c>
      <c r="K180" s="17">
        <v>2</v>
      </c>
      <c r="L180" s="131" t="s">
        <v>81</v>
      </c>
    </row>
    <row r="181" spans="1:12" x14ac:dyDescent="0.2">
      <c r="A181" s="75">
        <f t="shared" si="25"/>
        <v>15</v>
      </c>
      <c r="B181" s="17" t="s">
        <v>525</v>
      </c>
      <c r="C181" s="103" t="s">
        <v>526</v>
      </c>
      <c r="D181" s="43">
        <v>773100</v>
      </c>
      <c r="E181" s="43">
        <v>773249</v>
      </c>
      <c r="F181" s="103" t="s">
        <v>219</v>
      </c>
      <c r="G181" s="17">
        <f t="shared" ref="G181:G194" si="26">SUM((E181-D181)+1)</f>
        <v>150</v>
      </c>
      <c r="H181" s="17" t="s">
        <v>78</v>
      </c>
      <c r="I181" s="103" t="s">
        <v>204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25"/>
        <v>16</v>
      </c>
      <c r="B182" s="17" t="s">
        <v>527</v>
      </c>
      <c r="C182" s="103" t="s">
        <v>257</v>
      </c>
      <c r="D182" s="43">
        <v>777100</v>
      </c>
      <c r="E182" s="43">
        <v>777349</v>
      </c>
      <c r="F182" s="103" t="s">
        <v>219</v>
      </c>
      <c r="G182" s="17">
        <f t="shared" si="26"/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22"/>
        <v>17</v>
      </c>
      <c r="B183" s="17" t="s">
        <v>473</v>
      </c>
      <c r="C183" s="103" t="s">
        <v>284</v>
      </c>
      <c r="D183" s="43">
        <v>930000</v>
      </c>
      <c r="E183" s="43">
        <v>930599</v>
      </c>
      <c r="F183" s="103" t="s">
        <v>221</v>
      </c>
      <c r="G183" s="17">
        <f t="shared" si="26"/>
        <v>600</v>
      </c>
      <c r="H183" s="17" t="s">
        <v>78</v>
      </c>
      <c r="I183" s="103" t="s">
        <v>88</v>
      </c>
      <c r="J183" s="17" t="s">
        <v>80</v>
      </c>
      <c r="K183" s="17">
        <v>3</v>
      </c>
      <c r="L183" s="131" t="s">
        <v>174</v>
      </c>
    </row>
    <row r="184" spans="1:12" x14ac:dyDescent="0.2">
      <c r="A184" s="75">
        <f t="shared" si="22"/>
        <v>18</v>
      </c>
      <c r="B184" s="17" t="s">
        <v>528</v>
      </c>
      <c r="C184" s="103" t="s">
        <v>250</v>
      </c>
      <c r="D184" s="43">
        <v>740000</v>
      </c>
      <c r="E184" s="43">
        <v>740999</v>
      </c>
      <c r="F184" s="103" t="s">
        <v>221</v>
      </c>
      <c r="G184" s="17">
        <f t="shared" si="26"/>
        <v>1000</v>
      </c>
      <c r="H184" s="17" t="s">
        <v>78</v>
      </c>
      <c r="I184" s="103" t="s">
        <v>88</v>
      </c>
      <c r="J184" s="17" t="s">
        <v>80</v>
      </c>
      <c r="K184" s="17">
        <v>3</v>
      </c>
      <c r="L184" s="131" t="s">
        <v>89</v>
      </c>
    </row>
    <row r="185" spans="1:12" x14ac:dyDescent="0.2">
      <c r="A185" s="75">
        <f t="shared" si="22"/>
        <v>19</v>
      </c>
      <c r="B185" s="17" t="s">
        <v>475</v>
      </c>
      <c r="C185" s="103" t="s">
        <v>279</v>
      </c>
      <c r="D185" s="43">
        <v>912100</v>
      </c>
      <c r="E185" s="43">
        <v>912249</v>
      </c>
      <c r="F185" s="103" t="s">
        <v>219</v>
      </c>
      <c r="G185" s="17">
        <f t="shared" si="26"/>
        <v>150</v>
      </c>
      <c r="H185" s="17" t="s">
        <v>78</v>
      </c>
      <c r="I185" s="103" t="s">
        <v>88</v>
      </c>
      <c r="J185" s="17" t="s">
        <v>118</v>
      </c>
      <c r="K185" s="17">
        <v>3</v>
      </c>
      <c r="L185" s="131" t="s">
        <v>174</v>
      </c>
    </row>
    <row r="186" spans="1:12" x14ac:dyDescent="0.2">
      <c r="A186" s="75">
        <f>SUM(A185+1)</f>
        <v>20</v>
      </c>
      <c r="B186" s="17" t="s">
        <v>477</v>
      </c>
      <c r="C186" s="103" t="s">
        <v>293</v>
      </c>
      <c r="D186" s="43">
        <v>974100</v>
      </c>
      <c r="E186" s="43">
        <v>974699</v>
      </c>
      <c r="F186" s="103" t="s">
        <v>294</v>
      </c>
      <c r="G186" s="17">
        <f t="shared" si="26"/>
        <v>600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124</v>
      </c>
    </row>
    <row r="187" spans="1:12" x14ac:dyDescent="0.2">
      <c r="A187" s="75">
        <f>SUM(A186+1)</f>
        <v>21</v>
      </c>
      <c r="B187" s="17" t="s">
        <v>529</v>
      </c>
      <c r="C187" s="103" t="s">
        <v>268</v>
      </c>
      <c r="D187" s="43">
        <v>872100</v>
      </c>
      <c r="E187" s="43">
        <v>872549</v>
      </c>
      <c r="F187" s="103" t="s">
        <v>219</v>
      </c>
      <c r="G187" s="17">
        <f t="shared" si="26"/>
        <v>450</v>
      </c>
      <c r="H187" s="17" t="s">
        <v>78</v>
      </c>
      <c r="I187" s="103" t="s">
        <v>88</v>
      </c>
      <c r="J187" s="17" t="s">
        <v>118</v>
      </c>
      <c r="K187" s="17">
        <v>3</v>
      </c>
      <c r="L187" s="131" t="s">
        <v>89</v>
      </c>
    </row>
    <row r="188" spans="1:12" x14ac:dyDescent="0.2">
      <c r="A188" s="75">
        <f>SUM(A187+1)</f>
        <v>22</v>
      </c>
      <c r="B188" s="17" t="s">
        <v>530</v>
      </c>
      <c r="C188" s="103" t="s">
        <v>296</v>
      </c>
      <c r="D188" s="43">
        <v>978100</v>
      </c>
      <c r="E188" s="43">
        <v>978399</v>
      </c>
      <c r="F188" s="103" t="s">
        <v>219</v>
      </c>
      <c r="G188" s="17">
        <f t="shared" si="26"/>
        <v>300</v>
      </c>
      <c r="H188" s="17" t="s">
        <v>78</v>
      </c>
      <c r="I188" s="103" t="s">
        <v>88</v>
      </c>
      <c r="J188" s="17" t="s">
        <v>118</v>
      </c>
      <c r="K188" s="17">
        <v>3</v>
      </c>
      <c r="L188" s="131" t="s">
        <v>124</v>
      </c>
    </row>
    <row r="189" spans="1:12" x14ac:dyDescent="0.2">
      <c r="A189" s="75">
        <f>SUM(A188+1)</f>
        <v>23</v>
      </c>
      <c r="B189" s="17" t="s">
        <v>531</v>
      </c>
      <c r="C189" s="103" t="s">
        <v>287</v>
      </c>
      <c r="D189" s="43">
        <v>936100</v>
      </c>
      <c r="E189" s="43">
        <v>936399</v>
      </c>
      <c r="F189" s="103" t="s">
        <v>219</v>
      </c>
      <c r="G189" s="17">
        <f t="shared" si="26"/>
        <v>300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174</v>
      </c>
    </row>
    <row r="190" spans="1:12" x14ac:dyDescent="0.2">
      <c r="A190" s="75">
        <f>SUM(A189+1)</f>
        <v>24</v>
      </c>
      <c r="B190" s="17" t="s">
        <v>532</v>
      </c>
      <c r="C190" s="103" t="s">
        <v>292</v>
      </c>
      <c r="D190" s="43">
        <v>970100</v>
      </c>
      <c r="E190" s="43">
        <v>970399</v>
      </c>
      <c r="F190" s="103" t="s">
        <v>219</v>
      </c>
      <c r="G190" s="17">
        <f t="shared" si="26"/>
        <v>300</v>
      </c>
      <c r="H190" s="17" t="s">
        <v>78</v>
      </c>
      <c r="I190" s="103" t="s">
        <v>88</v>
      </c>
      <c r="J190" s="17" t="s">
        <v>118</v>
      </c>
      <c r="K190" s="17">
        <v>3</v>
      </c>
      <c r="L190" s="131" t="s">
        <v>124</v>
      </c>
    </row>
    <row r="191" spans="1:12" x14ac:dyDescent="0.2">
      <c r="A191" s="75">
        <f t="shared" ref="A191:A197" si="27">SUM(A190+1)</f>
        <v>25</v>
      </c>
      <c r="B191" s="17" t="s">
        <v>533</v>
      </c>
      <c r="C191" s="103" t="s">
        <v>237</v>
      </c>
      <c r="D191" s="43">
        <v>684000</v>
      </c>
      <c r="E191" s="43">
        <v>684399</v>
      </c>
      <c r="F191" s="103" t="s">
        <v>221</v>
      </c>
      <c r="G191" s="17">
        <f t="shared" si="26"/>
        <v>400</v>
      </c>
      <c r="H191" s="17" t="s">
        <v>78</v>
      </c>
      <c r="I191" s="103" t="s">
        <v>204</v>
      </c>
      <c r="J191" s="17" t="s">
        <v>80</v>
      </c>
      <c r="K191" s="17">
        <v>3</v>
      </c>
      <c r="L191" s="131" t="s">
        <v>238</v>
      </c>
    </row>
    <row r="192" spans="1:12" x14ac:dyDescent="0.2">
      <c r="A192" s="75">
        <f t="shared" si="27"/>
        <v>26</v>
      </c>
      <c r="B192" s="17" t="s">
        <v>534</v>
      </c>
      <c r="C192" s="103" t="s">
        <v>281</v>
      </c>
      <c r="D192" s="43">
        <v>916100</v>
      </c>
      <c r="E192" s="43">
        <v>916249</v>
      </c>
      <c r="F192" s="103" t="s">
        <v>219</v>
      </c>
      <c r="G192" s="17">
        <f t="shared" si="26"/>
        <v>150</v>
      </c>
      <c r="H192" s="17" t="s">
        <v>78</v>
      </c>
      <c r="I192" s="103" t="s">
        <v>88</v>
      </c>
      <c r="J192" s="17" t="s">
        <v>118</v>
      </c>
      <c r="K192" s="17">
        <v>3</v>
      </c>
      <c r="L192" s="131" t="s">
        <v>174</v>
      </c>
    </row>
    <row r="193" spans="1:12" x14ac:dyDescent="0.2">
      <c r="A193" s="75">
        <f t="shared" si="27"/>
        <v>27</v>
      </c>
      <c r="B193" s="17" t="s">
        <v>535</v>
      </c>
      <c r="C193" s="103" t="s">
        <v>275</v>
      </c>
      <c r="D193" s="43">
        <v>900000</v>
      </c>
      <c r="E193" s="43">
        <v>900599</v>
      </c>
      <c r="F193" s="103" t="s">
        <v>221</v>
      </c>
      <c r="G193" s="17">
        <f t="shared" si="26"/>
        <v>600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174</v>
      </c>
    </row>
    <row r="194" spans="1:12" x14ac:dyDescent="0.2">
      <c r="A194" s="75">
        <f t="shared" si="27"/>
        <v>28</v>
      </c>
      <c r="B194" s="17" t="s">
        <v>536</v>
      </c>
      <c r="C194" s="103" t="s">
        <v>289</v>
      </c>
      <c r="D194" s="43">
        <v>938100</v>
      </c>
      <c r="E194" s="43">
        <v>938349</v>
      </c>
      <c r="F194" s="103" t="s">
        <v>219</v>
      </c>
      <c r="G194" s="17">
        <f t="shared" si="26"/>
        <v>250</v>
      </c>
      <c r="H194" s="17" t="s">
        <v>78</v>
      </c>
      <c r="I194" s="103" t="s">
        <v>88</v>
      </c>
      <c r="J194" s="17" t="s">
        <v>118</v>
      </c>
      <c r="K194" s="17">
        <v>3</v>
      </c>
      <c r="L194" s="131" t="s">
        <v>174</v>
      </c>
    </row>
    <row r="195" spans="1:12" x14ac:dyDescent="0.2">
      <c r="A195" s="75">
        <f t="shared" si="27"/>
        <v>29</v>
      </c>
      <c r="B195" s="17" t="s">
        <v>537</v>
      </c>
      <c r="C195" s="103" t="s">
        <v>239</v>
      </c>
      <c r="D195" s="43">
        <v>688000</v>
      </c>
      <c r="E195" s="43">
        <v>688999</v>
      </c>
      <c r="F195" s="103" t="s">
        <v>221</v>
      </c>
      <c r="G195" s="17">
        <f t="shared" ref="G195:G213" si="28">SUM((E195-D195)+1)</f>
        <v>1000</v>
      </c>
      <c r="H195" s="17" t="s">
        <v>78</v>
      </c>
      <c r="I195" s="103" t="s">
        <v>204</v>
      </c>
      <c r="J195" s="17" t="s">
        <v>80</v>
      </c>
      <c r="K195" s="17">
        <v>3</v>
      </c>
      <c r="L195" s="131" t="s">
        <v>120</v>
      </c>
    </row>
    <row r="196" spans="1:12" x14ac:dyDescent="0.2">
      <c r="A196" s="75">
        <f t="shared" si="27"/>
        <v>30</v>
      </c>
      <c r="B196" s="17" t="s">
        <v>538</v>
      </c>
      <c r="C196" s="103" t="s">
        <v>241</v>
      </c>
      <c r="D196" s="43">
        <v>719000</v>
      </c>
      <c r="E196" s="43">
        <v>719499</v>
      </c>
      <c r="F196" s="103" t="s">
        <v>221</v>
      </c>
      <c r="G196" s="17">
        <f>SUM((E196-D196)+1)</f>
        <v>500</v>
      </c>
      <c r="H196" s="17" t="s">
        <v>78</v>
      </c>
      <c r="I196" s="103" t="s">
        <v>88</v>
      </c>
      <c r="J196" s="17" t="s">
        <v>80</v>
      </c>
      <c r="K196" s="17">
        <v>3</v>
      </c>
      <c r="L196" s="131" t="s">
        <v>120</v>
      </c>
    </row>
    <row r="197" spans="1:12" x14ac:dyDescent="0.2">
      <c r="A197" s="75">
        <f t="shared" si="27"/>
        <v>31</v>
      </c>
      <c r="B197" s="17" t="s">
        <v>261</v>
      </c>
      <c r="C197" s="103" t="s">
        <v>261</v>
      </c>
      <c r="D197" s="43">
        <v>790100</v>
      </c>
      <c r="E197" s="43">
        <v>790199</v>
      </c>
      <c r="F197" s="103" t="s">
        <v>219</v>
      </c>
      <c r="G197" s="17">
        <f t="shared" si="28"/>
        <v>100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262</v>
      </c>
    </row>
    <row r="198" spans="1:12" x14ac:dyDescent="0.2">
      <c r="A198" s="75">
        <f t="shared" ref="A198:A203" si="29">SUM(A197+1)</f>
        <v>32</v>
      </c>
      <c r="B198" s="17" t="s">
        <v>539</v>
      </c>
      <c r="C198" s="103" t="s">
        <v>258</v>
      </c>
      <c r="D198" s="43">
        <v>779100</v>
      </c>
      <c r="E198" s="43">
        <v>779349</v>
      </c>
      <c r="F198" s="103" t="s">
        <v>219</v>
      </c>
      <c r="G198" s="17">
        <f t="shared" si="28"/>
        <v>250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89</v>
      </c>
    </row>
    <row r="199" spans="1:12" x14ac:dyDescent="0.2">
      <c r="A199" s="75">
        <f t="shared" si="29"/>
        <v>33</v>
      </c>
      <c r="B199" s="17" t="s">
        <v>540</v>
      </c>
      <c r="C199" s="103" t="s">
        <v>541</v>
      </c>
      <c r="D199" s="43">
        <v>919100</v>
      </c>
      <c r="E199" s="43">
        <v>919399</v>
      </c>
      <c r="F199" s="103" t="s">
        <v>219</v>
      </c>
      <c r="G199" s="17">
        <f t="shared" si="28"/>
        <v>300</v>
      </c>
      <c r="H199" s="17" t="s">
        <v>78</v>
      </c>
      <c r="I199" s="103" t="s">
        <v>79</v>
      </c>
      <c r="J199" s="17" t="s">
        <v>118</v>
      </c>
      <c r="K199" s="17">
        <v>3</v>
      </c>
      <c r="L199" s="131" t="s">
        <v>174</v>
      </c>
    </row>
    <row r="200" spans="1:12" x14ac:dyDescent="0.2">
      <c r="A200" s="75">
        <f t="shared" si="29"/>
        <v>34</v>
      </c>
      <c r="B200" s="17" t="s">
        <v>542</v>
      </c>
      <c r="C200" s="103" t="s">
        <v>224</v>
      </c>
      <c r="D200" s="43">
        <v>312100</v>
      </c>
      <c r="E200" s="43">
        <v>312249</v>
      </c>
      <c r="F200" s="103" t="s">
        <v>219</v>
      </c>
      <c r="G200" s="17">
        <f t="shared" si="28"/>
        <v>150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225</v>
      </c>
    </row>
    <row r="201" spans="1:12" x14ac:dyDescent="0.2">
      <c r="A201" s="75">
        <f t="shared" si="29"/>
        <v>35</v>
      </c>
      <c r="B201" s="17" t="s">
        <v>543</v>
      </c>
      <c r="C201" s="103" t="s">
        <v>266</v>
      </c>
      <c r="D201" s="43">
        <v>870100</v>
      </c>
      <c r="E201" s="43">
        <v>870349</v>
      </c>
      <c r="F201" s="103" t="s">
        <v>219</v>
      </c>
      <c r="G201" s="17">
        <f t="shared" si="28"/>
        <v>250</v>
      </c>
      <c r="H201" s="17" t="s">
        <v>78</v>
      </c>
      <c r="I201" s="103" t="s">
        <v>88</v>
      </c>
      <c r="J201" s="17" t="s">
        <v>118</v>
      </c>
      <c r="K201" s="17">
        <v>3</v>
      </c>
      <c r="L201" s="131" t="s">
        <v>89</v>
      </c>
    </row>
    <row r="202" spans="1:12" x14ac:dyDescent="0.2">
      <c r="A202" s="75">
        <f t="shared" si="29"/>
        <v>36</v>
      </c>
      <c r="B202" s="17" t="s">
        <v>544</v>
      </c>
      <c r="C202" s="103" t="s">
        <v>267</v>
      </c>
      <c r="D202" s="43">
        <v>871000</v>
      </c>
      <c r="E202" s="43">
        <v>871999</v>
      </c>
      <c r="F202" s="103" t="s">
        <v>221</v>
      </c>
      <c r="G202" s="17">
        <f t="shared" si="28"/>
        <v>1000</v>
      </c>
      <c r="H202" s="17" t="s">
        <v>78</v>
      </c>
      <c r="I202" s="103" t="s">
        <v>88</v>
      </c>
      <c r="J202" s="17" t="s">
        <v>80</v>
      </c>
      <c r="K202" s="17">
        <v>3</v>
      </c>
      <c r="L202" s="131" t="s">
        <v>89</v>
      </c>
    </row>
    <row r="203" spans="1:12" x14ac:dyDescent="0.2">
      <c r="A203" s="75">
        <f t="shared" si="29"/>
        <v>37</v>
      </c>
      <c r="B203" s="17" t="s">
        <v>545</v>
      </c>
      <c r="C203" s="103" t="s">
        <v>277</v>
      </c>
      <c r="D203" s="43">
        <v>907100</v>
      </c>
      <c r="E203" s="43">
        <v>907199</v>
      </c>
      <c r="F203" s="103" t="s">
        <v>219</v>
      </c>
      <c r="G203" s="17">
        <f t="shared" si="28"/>
        <v>100</v>
      </c>
      <c r="H203" s="17" t="s">
        <v>78</v>
      </c>
      <c r="I203" s="103" t="s">
        <v>88</v>
      </c>
      <c r="J203" s="17" t="s">
        <v>118</v>
      </c>
      <c r="K203" s="17">
        <v>3</v>
      </c>
      <c r="L203" s="131" t="s">
        <v>174</v>
      </c>
    </row>
    <row r="204" spans="1:12" x14ac:dyDescent="0.2">
      <c r="A204" s="75">
        <f t="shared" ref="A204:A211" si="30">SUM(A203+1)</f>
        <v>38</v>
      </c>
      <c r="B204" s="17" t="s">
        <v>546</v>
      </c>
      <c r="C204" s="103" t="s">
        <v>269</v>
      </c>
      <c r="D204" s="43">
        <v>873000</v>
      </c>
      <c r="E204" s="43">
        <v>873999</v>
      </c>
      <c r="F204" s="103" t="s">
        <v>221</v>
      </c>
      <c r="G204" s="17">
        <f t="shared" si="28"/>
        <v>1000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89</v>
      </c>
    </row>
    <row r="205" spans="1:12" x14ac:dyDescent="0.2">
      <c r="A205" s="75">
        <f t="shared" si="30"/>
        <v>39</v>
      </c>
      <c r="B205" s="17" t="s">
        <v>547</v>
      </c>
      <c r="C205" s="103" t="s">
        <v>244</v>
      </c>
      <c r="D205" s="43">
        <v>723000</v>
      </c>
      <c r="E205" s="43">
        <v>723999</v>
      </c>
      <c r="F205" s="103" t="s">
        <v>221</v>
      </c>
      <c r="G205" s="17">
        <f t="shared" si="28"/>
        <v>1000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120</v>
      </c>
    </row>
    <row r="206" spans="1:12" x14ac:dyDescent="0.2">
      <c r="A206" s="75">
        <f t="shared" si="30"/>
        <v>40</v>
      </c>
      <c r="B206" s="17" t="s">
        <v>271</v>
      </c>
      <c r="C206" s="103" t="s">
        <v>271</v>
      </c>
      <c r="D206" s="43">
        <v>883000</v>
      </c>
      <c r="E206" s="43">
        <v>885799</v>
      </c>
      <c r="F206" s="103" t="s">
        <v>221</v>
      </c>
      <c r="G206" s="17">
        <f>SUM((E206-D206)+1)</f>
        <v>2800</v>
      </c>
      <c r="H206" s="17" t="s">
        <v>78</v>
      </c>
      <c r="I206" s="103" t="s">
        <v>88</v>
      </c>
      <c r="J206" s="17" t="s">
        <v>80</v>
      </c>
      <c r="K206" s="17">
        <v>3</v>
      </c>
      <c r="L206" s="131" t="s">
        <v>262</v>
      </c>
    </row>
    <row r="207" spans="1:12" x14ac:dyDescent="0.2">
      <c r="A207" s="75">
        <f t="shared" si="30"/>
        <v>41</v>
      </c>
      <c r="B207" s="17" t="s">
        <v>548</v>
      </c>
      <c r="C207" s="103" t="s">
        <v>251</v>
      </c>
      <c r="D207" s="43">
        <v>746100</v>
      </c>
      <c r="E207" s="43">
        <v>746349</v>
      </c>
      <c r="F207" s="103" t="s">
        <v>219</v>
      </c>
      <c r="G207" s="17">
        <f t="shared" si="28"/>
        <v>250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89</v>
      </c>
    </row>
    <row r="208" spans="1:12" x14ac:dyDescent="0.2">
      <c r="A208" s="75">
        <f t="shared" si="30"/>
        <v>42</v>
      </c>
      <c r="B208" s="17" t="s">
        <v>549</v>
      </c>
      <c r="C208" s="103" t="s">
        <v>246</v>
      </c>
      <c r="D208" s="43">
        <v>726000</v>
      </c>
      <c r="E208" s="43">
        <v>727499</v>
      </c>
      <c r="F208" s="103" t="s">
        <v>221</v>
      </c>
      <c r="G208" s="17">
        <f>SUM((E208-D208)+1)</f>
        <v>1500</v>
      </c>
      <c r="H208" s="17" t="s">
        <v>78</v>
      </c>
      <c r="I208" s="103" t="s">
        <v>88</v>
      </c>
      <c r="J208" s="17" t="s">
        <v>80</v>
      </c>
      <c r="K208" s="17">
        <v>3</v>
      </c>
      <c r="L208" s="131" t="s">
        <v>120</v>
      </c>
    </row>
    <row r="209" spans="1:12" x14ac:dyDescent="0.2">
      <c r="A209" s="75">
        <f t="shared" si="30"/>
        <v>43</v>
      </c>
      <c r="B209" s="17" t="s">
        <v>550</v>
      </c>
      <c r="C209" s="103" t="s">
        <v>276</v>
      </c>
      <c r="D209" s="43">
        <v>904100</v>
      </c>
      <c r="E209" s="43">
        <v>904399</v>
      </c>
      <c r="F209" s="103" t="s">
        <v>219</v>
      </c>
      <c r="G209" s="17">
        <f>SUM((E209-D209)+1)</f>
        <v>300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30"/>
        <v>44</v>
      </c>
      <c r="B210" s="17" t="s">
        <v>551</v>
      </c>
      <c r="C210" s="103" t="s">
        <v>285</v>
      </c>
      <c r="D210" s="43">
        <v>933100</v>
      </c>
      <c r="E210" s="43">
        <v>933249</v>
      </c>
      <c r="F210" s="103" t="s">
        <v>219</v>
      </c>
      <c r="G210" s="17">
        <f>SUM((E210-D210)+1)</f>
        <v>150</v>
      </c>
      <c r="H210" s="17" t="s">
        <v>78</v>
      </c>
      <c r="I210" s="103" t="s">
        <v>88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30"/>
        <v>45</v>
      </c>
      <c r="B211" s="17" t="s">
        <v>552</v>
      </c>
      <c r="C211" s="103" t="s">
        <v>242</v>
      </c>
      <c r="D211" s="43">
        <v>721000</v>
      </c>
      <c r="E211" s="43">
        <v>721799</v>
      </c>
      <c r="F211" s="103" t="s">
        <v>221</v>
      </c>
      <c r="G211" s="17">
        <f>SUM((E211-D211)+1)</f>
        <v>800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120</v>
      </c>
    </row>
    <row r="212" spans="1:12" x14ac:dyDescent="0.2">
      <c r="A212" s="75">
        <f t="shared" ref="A212:A222" si="31">SUM(A211+1)</f>
        <v>46</v>
      </c>
      <c r="B212" s="17" t="s">
        <v>553</v>
      </c>
      <c r="C212" s="103" t="s">
        <v>263</v>
      </c>
      <c r="D212" s="43">
        <v>795100</v>
      </c>
      <c r="E212" s="43">
        <v>795249</v>
      </c>
      <c r="F212" s="103" t="s">
        <v>221</v>
      </c>
      <c r="G212" s="17">
        <f>SUM((E212-D212)+1)</f>
        <v>150</v>
      </c>
      <c r="H212" s="17" t="s">
        <v>78</v>
      </c>
      <c r="I212" s="103" t="s">
        <v>88</v>
      </c>
      <c r="J212" s="17" t="s">
        <v>80</v>
      </c>
      <c r="K212" s="17">
        <v>3</v>
      </c>
      <c r="L212" s="131" t="s">
        <v>262</v>
      </c>
    </row>
    <row r="213" spans="1:12" x14ac:dyDescent="0.2">
      <c r="A213" s="75">
        <f t="shared" si="31"/>
        <v>47</v>
      </c>
      <c r="B213" s="17" t="s">
        <v>554</v>
      </c>
      <c r="C213" s="103" t="s">
        <v>555</v>
      </c>
      <c r="D213" s="43">
        <v>714100</v>
      </c>
      <c r="E213" s="43">
        <v>714249</v>
      </c>
      <c r="F213" s="103" t="s">
        <v>219</v>
      </c>
      <c r="G213" s="17">
        <f t="shared" si="28"/>
        <v>150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120</v>
      </c>
    </row>
    <row r="214" spans="1:12" x14ac:dyDescent="0.2">
      <c r="A214" s="75">
        <f t="shared" si="31"/>
        <v>48</v>
      </c>
      <c r="B214" s="17" t="s">
        <v>556</v>
      </c>
      <c r="C214" s="103" t="s">
        <v>240</v>
      </c>
      <c r="D214" s="43">
        <v>701100</v>
      </c>
      <c r="E214" s="43">
        <v>701299</v>
      </c>
      <c r="F214" s="103" t="s">
        <v>219</v>
      </c>
      <c r="G214" s="17">
        <f t="shared" ref="G214:G239" si="32">SUM((E214-D214)+1)</f>
        <v>200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120</v>
      </c>
    </row>
    <row r="215" spans="1:12" x14ac:dyDescent="0.2">
      <c r="A215" s="75">
        <f t="shared" si="31"/>
        <v>49</v>
      </c>
      <c r="B215" s="219" t="s">
        <v>557</v>
      </c>
      <c r="C215" s="220" t="s">
        <v>253</v>
      </c>
      <c r="D215" s="224">
        <v>751100</v>
      </c>
      <c r="E215" s="224">
        <v>751349</v>
      </c>
      <c r="F215" s="220" t="s">
        <v>219</v>
      </c>
      <c r="G215" s="219">
        <f t="shared" si="32"/>
        <v>250</v>
      </c>
      <c r="H215" s="219" t="s">
        <v>78</v>
      </c>
      <c r="I215" s="220" t="s">
        <v>88</v>
      </c>
      <c r="J215" s="219" t="s">
        <v>118</v>
      </c>
      <c r="K215" s="219">
        <v>3</v>
      </c>
      <c r="L215" s="223" t="s">
        <v>89</v>
      </c>
    </row>
    <row r="216" spans="1:12" x14ac:dyDescent="0.2">
      <c r="A216" s="75">
        <f t="shared" si="31"/>
        <v>50</v>
      </c>
      <c r="B216" s="219" t="s">
        <v>558</v>
      </c>
      <c r="C216" s="220" t="s">
        <v>559</v>
      </c>
      <c r="D216" s="224">
        <v>716100</v>
      </c>
      <c r="E216" s="224">
        <v>716249</v>
      </c>
      <c r="F216" s="220" t="s">
        <v>219</v>
      </c>
      <c r="G216" s="219">
        <f t="shared" si="32"/>
        <v>150</v>
      </c>
      <c r="H216" s="219" t="s">
        <v>78</v>
      </c>
      <c r="I216" s="220" t="s">
        <v>88</v>
      </c>
      <c r="J216" s="219" t="s">
        <v>118</v>
      </c>
      <c r="K216" s="219">
        <v>3</v>
      </c>
      <c r="L216" s="223" t="s">
        <v>120</v>
      </c>
    </row>
    <row r="217" spans="1:12" x14ac:dyDescent="0.2">
      <c r="A217" s="75">
        <f t="shared" si="31"/>
        <v>51</v>
      </c>
      <c r="B217" s="17" t="s">
        <v>560</v>
      </c>
      <c r="C217" s="103" t="s">
        <v>235</v>
      </c>
      <c r="D217" s="43">
        <v>660000</v>
      </c>
      <c r="E217" s="43">
        <v>661099</v>
      </c>
      <c r="F217" s="103" t="s">
        <v>221</v>
      </c>
      <c r="G217" s="17">
        <f t="shared" si="32"/>
        <v>1100</v>
      </c>
      <c r="H217" s="17" t="s">
        <v>78</v>
      </c>
      <c r="I217" s="103" t="s">
        <v>204</v>
      </c>
      <c r="J217" s="17" t="s">
        <v>80</v>
      </c>
      <c r="K217" s="17">
        <v>5</v>
      </c>
      <c r="L217" s="131" t="s">
        <v>236</v>
      </c>
    </row>
    <row r="218" spans="1:12" x14ac:dyDescent="0.2">
      <c r="A218" s="75">
        <f t="shared" si="31"/>
        <v>52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si="32"/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31"/>
        <v>53</v>
      </c>
      <c r="B219" s="17" t="s">
        <v>561</v>
      </c>
      <c r="C219" s="103" t="s">
        <v>562</v>
      </c>
      <c r="D219" s="43">
        <v>889100</v>
      </c>
      <c r="E219" s="43">
        <v>889299</v>
      </c>
      <c r="F219" s="103" t="s">
        <v>219</v>
      </c>
      <c r="G219" s="17">
        <f t="shared" si="32"/>
        <v>200</v>
      </c>
      <c r="H219" s="17" t="s">
        <v>78</v>
      </c>
      <c r="I219" s="103" t="s">
        <v>79</v>
      </c>
      <c r="J219" s="17" t="s">
        <v>118</v>
      </c>
      <c r="K219" s="17">
        <v>6</v>
      </c>
      <c r="L219" s="131" t="s">
        <v>140</v>
      </c>
    </row>
    <row r="220" spans="1:12" x14ac:dyDescent="0.2">
      <c r="A220" s="75">
        <f t="shared" si="31"/>
        <v>54</v>
      </c>
      <c r="B220" s="17" t="s">
        <v>563</v>
      </c>
      <c r="C220" s="103" t="s">
        <v>248</v>
      </c>
      <c r="D220" s="43">
        <v>731000</v>
      </c>
      <c r="E220" s="43">
        <v>731599</v>
      </c>
      <c r="F220" s="103" t="s">
        <v>221</v>
      </c>
      <c r="G220" s="17">
        <f t="shared" si="32"/>
        <v>600</v>
      </c>
      <c r="H220" s="17" t="s">
        <v>78</v>
      </c>
      <c r="I220" s="103" t="s">
        <v>204</v>
      </c>
      <c r="J220" s="17" t="s">
        <v>80</v>
      </c>
      <c r="K220" s="17">
        <v>6</v>
      </c>
      <c r="L220" s="131" t="s">
        <v>184</v>
      </c>
    </row>
    <row r="221" spans="1:12" x14ac:dyDescent="0.2">
      <c r="A221" s="75">
        <f t="shared" si="31"/>
        <v>55</v>
      </c>
      <c r="B221" s="17" t="s">
        <v>564</v>
      </c>
      <c r="C221" s="103" t="s">
        <v>278</v>
      </c>
      <c r="D221" s="43">
        <v>910000</v>
      </c>
      <c r="E221" s="43">
        <v>911699</v>
      </c>
      <c r="F221" s="103" t="s">
        <v>221</v>
      </c>
      <c r="G221" s="17">
        <f t="shared" si="32"/>
        <v>1700</v>
      </c>
      <c r="H221" s="17" t="s">
        <v>78</v>
      </c>
      <c r="I221" s="103" t="s">
        <v>97</v>
      </c>
      <c r="J221" s="17" t="s">
        <v>80</v>
      </c>
      <c r="K221" s="17">
        <v>6</v>
      </c>
      <c r="L221" s="131" t="s">
        <v>98</v>
      </c>
    </row>
    <row r="222" spans="1:12" x14ac:dyDescent="0.2">
      <c r="A222" s="75">
        <f t="shared" si="31"/>
        <v>56</v>
      </c>
      <c r="B222" s="17" t="s">
        <v>565</v>
      </c>
      <c r="C222" s="103" t="s">
        <v>123</v>
      </c>
      <c r="D222" s="43">
        <v>287100</v>
      </c>
      <c r="E222" s="43">
        <v>287399</v>
      </c>
      <c r="F222" s="103" t="s">
        <v>219</v>
      </c>
      <c r="G222" s="17">
        <f t="shared" si="32"/>
        <v>300</v>
      </c>
      <c r="H222" s="17" t="s">
        <v>78</v>
      </c>
      <c r="I222" s="103" t="s">
        <v>97</v>
      </c>
      <c r="J222" s="17" t="s">
        <v>118</v>
      </c>
      <c r="K222" s="17">
        <v>6</v>
      </c>
      <c r="L222" s="131" t="s">
        <v>110</v>
      </c>
    </row>
    <row r="223" spans="1:12" x14ac:dyDescent="0.2">
      <c r="A223" s="75">
        <f t="shared" ref="A223:A238" si="33">SUM(A222+1)</f>
        <v>57</v>
      </c>
      <c r="B223" s="17" t="s">
        <v>566</v>
      </c>
      <c r="C223" s="103" t="s">
        <v>280</v>
      </c>
      <c r="D223" s="43">
        <v>915000</v>
      </c>
      <c r="E223" s="43">
        <v>915999</v>
      </c>
      <c r="F223" s="103" t="s">
        <v>221</v>
      </c>
      <c r="G223" s="17">
        <f t="shared" si="32"/>
        <v>1000</v>
      </c>
      <c r="H223" s="17" t="s">
        <v>78</v>
      </c>
      <c r="I223" s="103" t="s">
        <v>97</v>
      </c>
      <c r="J223" s="17" t="s">
        <v>80</v>
      </c>
      <c r="K223" s="17">
        <v>6</v>
      </c>
      <c r="L223" s="131" t="s">
        <v>98</v>
      </c>
    </row>
    <row r="224" spans="1:12" x14ac:dyDescent="0.2">
      <c r="A224" s="75">
        <f t="shared" si="33"/>
        <v>58</v>
      </c>
      <c r="B224" s="17" t="s">
        <v>567</v>
      </c>
      <c r="C224" s="103" t="s">
        <v>295</v>
      </c>
      <c r="D224" s="43">
        <v>977100</v>
      </c>
      <c r="E224" s="43">
        <v>977699</v>
      </c>
      <c r="F224" s="103" t="s">
        <v>219</v>
      </c>
      <c r="G224" s="17">
        <f t="shared" si="32"/>
        <v>600</v>
      </c>
      <c r="H224" s="17" t="s">
        <v>78</v>
      </c>
      <c r="I224" s="103" t="s">
        <v>97</v>
      </c>
      <c r="J224" s="17" t="s">
        <v>118</v>
      </c>
      <c r="K224" s="17">
        <v>6</v>
      </c>
      <c r="L224" s="131" t="s">
        <v>110</v>
      </c>
    </row>
    <row r="225" spans="1:12" x14ac:dyDescent="0.2">
      <c r="A225" s="75">
        <f t="shared" si="33"/>
        <v>59</v>
      </c>
      <c r="B225" s="17" t="s">
        <v>568</v>
      </c>
      <c r="C225" s="103" t="s">
        <v>569</v>
      </c>
      <c r="D225" s="43">
        <v>880000</v>
      </c>
      <c r="E225" s="43">
        <v>881599</v>
      </c>
      <c r="F225" s="103" t="s">
        <v>221</v>
      </c>
      <c r="G225" s="17">
        <f t="shared" si="32"/>
        <v>1600</v>
      </c>
      <c r="H225" s="17" t="s">
        <v>78</v>
      </c>
      <c r="I225" s="103" t="s">
        <v>79</v>
      </c>
      <c r="J225" s="17" t="s">
        <v>80</v>
      </c>
      <c r="K225" s="17">
        <v>6</v>
      </c>
      <c r="L225" s="131" t="s">
        <v>140</v>
      </c>
    </row>
    <row r="226" spans="1:12" x14ac:dyDescent="0.2">
      <c r="A226" s="75">
        <f t="shared" si="33"/>
        <v>60</v>
      </c>
      <c r="B226" s="17" t="s">
        <v>570</v>
      </c>
      <c r="C226" s="103" t="s">
        <v>297</v>
      </c>
      <c r="D226" s="43">
        <v>979100</v>
      </c>
      <c r="E226" s="43">
        <v>979249</v>
      </c>
      <c r="F226" s="103" t="s">
        <v>219</v>
      </c>
      <c r="G226" s="17">
        <f t="shared" si="32"/>
        <v>150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110</v>
      </c>
    </row>
    <row r="227" spans="1:12" x14ac:dyDescent="0.2">
      <c r="A227" s="75">
        <f t="shared" si="33"/>
        <v>61</v>
      </c>
      <c r="B227" s="17" t="s">
        <v>491</v>
      </c>
      <c r="C227" s="103" t="s">
        <v>252</v>
      </c>
      <c r="D227" s="43">
        <v>749100</v>
      </c>
      <c r="E227" s="43">
        <v>749199</v>
      </c>
      <c r="F227" s="103" t="s">
        <v>219</v>
      </c>
      <c r="G227" s="17">
        <f t="shared" si="32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33"/>
        <v>62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32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573</v>
      </c>
    </row>
    <row r="229" spans="1:12" x14ac:dyDescent="0.2">
      <c r="A229" s="75">
        <f t="shared" si="33"/>
        <v>63</v>
      </c>
      <c r="B229" s="17" t="s">
        <v>218</v>
      </c>
      <c r="C229" s="103" t="s">
        <v>218</v>
      </c>
      <c r="D229" s="43">
        <v>280100</v>
      </c>
      <c r="E229" s="43">
        <v>280399</v>
      </c>
      <c r="F229" s="103" t="s">
        <v>219</v>
      </c>
      <c r="G229" s="17">
        <f t="shared" si="32"/>
        <v>300</v>
      </c>
      <c r="H229" s="17" t="s">
        <v>78</v>
      </c>
      <c r="I229" s="103" t="s">
        <v>97</v>
      </c>
      <c r="J229" s="17" t="s">
        <v>118</v>
      </c>
      <c r="K229" s="17">
        <v>6</v>
      </c>
      <c r="L229" s="131" t="s">
        <v>110</v>
      </c>
    </row>
    <row r="230" spans="1:12" x14ac:dyDescent="0.2">
      <c r="A230" s="75">
        <f t="shared" si="33"/>
        <v>64</v>
      </c>
      <c r="B230" s="17" t="s">
        <v>574</v>
      </c>
      <c r="C230" s="103" t="s">
        <v>288</v>
      </c>
      <c r="D230" s="43">
        <v>937000</v>
      </c>
      <c r="E230" s="43">
        <v>937299</v>
      </c>
      <c r="F230" s="103" t="s">
        <v>221</v>
      </c>
      <c r="G230" s="17">
        <f t="shared" si="32"/>
        <v>300</v>
      </c>
      <c r="H230" s="17" t="s">
        <v>78</v>
      </c>
      <c r="I230" s="103" t="s">
        <v>97</v>
      </c>
      <c r="J230" s="17" t="s">
        <v>80</v>
      </c>
      <c r="K230" s="17">
        <v>6</v>
      </c>
      <c r="L230" s="131" t="s">
        <v>98</v>
      </c>
    </row>
    <row r="231" spans="1:12" x14ac:dyDescent="0.2">
      <c r="A231" s="75">
        <f t="shared" si="33"/>
        <v>65</v>
      </c>
      <c r="B231" s="17" t="s">
        <v>575</v>
      </c>
      <c r="C231" s="103" t="s">
        <v>249</v>
      </c>
      <c r="D231" s="43">
        <v>736000</v>
      </c>
      <c r="E231" s="43">
        <v>737999</v>
      </c>
      <c r="F231" s="103" t="s">
        <v>221</v>
      </c>
      <c r="G231" s="17">
        <f t="shared" si="32"/>
        <v>2000</v>
      </c>
      <c r="H231" s="17" t="s">
        <v>78</v>
      </c>
      <c r="I231" s="103" t="s">
        <v>204</v>
      </c>
      <c r="J231" s="17" t="s">
        <v>80</v>
      </c>
      <c r="K231" s="17">
        <v>6</v>
      </c>
      <c r="L231" s="131" t="s">
        <v>184</v>
      </c>
    </row>
    <row r="232" spans="1:12" x14ac:dyDescent="0.2">
      <c r="A232" s="75">
        <f t="shared" si="33"/>
        <v>66</v>
      </c>
      <c r="B232" s="17" t="s">
        <v>576</v>
      </c>
      <c r="C232" s="103" t="s">
        <v>220</v>
      </c>
      <c r="D232" s="43">
        <v>290000</v>
      </c>
      <c r="E232" s="43">
        <v>291999</v>
      </c>
      <c r="F232" s="103" t="s">
        <v>221</v>
      </c>
      <c r="G232" s="17">
        <f t="shared" si="32"/>
        <v>2000</v>
      </c>
      <c r="H232" s="17" t="s">
        <v>78</v>
      </c>
      <c r="I232" s="103" t="s">
        <v>97</v>
      </c>
      <c r="J232" s="17" t="s">
        <v>80</v>
      </c>
      <c r="K232" s="17">
        <v>6</v>
      </c>
      <c r="L232" s="131" t="s">
        <v>110</v>
      </c>
    </row>
    <row r="233" spans="1:12" x14ac:dyDescent="0.2">
      <c r="A233" s="75">
        <f t="shared" si="33"/>
        <v>67</v>
      </c>
      <c r="B233" s="17" t="s">
        <v>577</v>
      </c>
      <c r="C233" s="103" t="s">
        <v>259</v>
      </c>
      <c r="D233" s="43">
        <v>780100</v>
      </c>
      <c r="E233" s="43">
        <v>780349</v>
      </c>
      <c r="F233" s="103" t="s">
        <v>219</v>
      </c>
      <c r="G233" s="17">
        <f t="shared" si="32"/>
        <v>250</v>
      </c>
      <c r="H233" s="17" t="s">
        <v>78</v>
      </c>
      <c r="I233" s="103" t="s">
        <v>97</v>
      </c>
      <c r="J233" s="17" t="s">
        <v>118</v>
      </c>
      <c r="K233" s="17">
        <v>6</v>
      </c>
      <c r="L233" s="131" t="s">
        <v>184</v>
      </c>
    </row>
    <row r="234" spans="1:12" x14ac:dyDescent="0.2">
      <c r="A234" s="75">
        <f t="shared" si="33"/>
        <v>68</v>
      </c>
      <c r="B234" s="17" t="s">
        <v>578</v>
      </c>
      <c r="C234" s="103" t="s">
        <v>282</v>
      </c>
      <c r="D234" s="43">
        <v>918000</v>
      </c>
      <c r="E234" s="43">
        <v>918319</v>
      </c>
      <c r="F234" s="103" t="s">
        <v>221</v>
      </c>
      <c r="G234" s="17">
        <f t="shared" si="32"/>
        <v>320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33"/>
        <v>69</v>
      </c>
      <c r="B235" s="17" t="s">
        <v>579</v>
      </c>
      <c r="C235" s="103" t="s">
        <v>265</v>
      </c>
      <c r="D235" s="43">
        <v>839100</v>
      </c>
      <c r="E235" s="43">
        <v>839699</v>
      </c>
      <c r="F235" s="103" t="s">
        <v>219</v>
      </c>
      <c r="G235" s="17">
        <f t="shared" si="32"/>
        <v>600</v>
      </c>
      <c r="H235" s="17" t="s">
        <v>78</v>
      </c>
      <c r="I235" s="103" t="s">
        <v>204</v>
      </c>
      <c r="J235" s="17" t="s">
        <v>118</v>
      </c>
      <c r="K235" s="17">
        <v>6</v>
      </c>
      <c r="L235" s="131" t="s">
        <v>140</v>
      </c>
    </row>
    <row r="236" spans="1:12" x14ac:dyDescent="0.2">
      <c r="A236" s="75">
        <f t="shared" si="33"/>
        <v>70</v>
      </c>
      <c r="B236" s="17" t="s">
        <v>272</v>
      </c>
      <c r="C236" s="103" t="s">
        <v>580</v>
      </c>
      <c r="D236" s="43">
        <v>886000</v>
      </c>
      <c r="E236" s="43">
        <v>887999</v>
      </c>
      <c r="F236" s="103" t="s">
        <v>221</v>
      </c>
      <c r="G236" s="17">
        <f t="shared" si="32"/>
        <v>2000</v>
      </c>
      <c r="H236" s="17" t="s">
        <v>78</v>
      </c>
      <c r="I236" s="103" t="s">
        <v>79</v>
      </c>
      <c r="J236" s="17" t="s">
        <v>80</v>
      </c>
      <c r="K236" s="17">
        <v>6</v>
      </c>
      <c r="L236" s="131" t="s">
        <v>140</v>
      </c>
    </row>
    <row r="237" spans="1:12" x14ac:dyDescent="0.2">
      <c r="A237" s="75">
        <f t="shared" si="33"/>
        <v>71</v>
      </c>
      <c r="B237" s="17" t="s">
        <v>581</v>
      </c>
      <c r="C237" s="103" t="s">
        <v>286</v>
      </c>
      <c r="D237" s="43">
        <v>934100</v>
      </c>
      <c r="E237" s="43">
        <v>934199</v>
      </c>
      <c r="F237" s="103" t="s">
        <v>219</v>
      </c>
      <c r="G237" s="17">
        <f t="shared" si="32"/>
        <v>100</v>
      </c>
      <c r="H237" s="17" t="s">
        <v>78</v>
      </c>
      <c r="I237" s="103" t="s">
        <v>97</v>
      </c>
      <c r="J237" s="17" t="s">
        <v>118</v>
      </c>
      <c r="K237" s="17">
        <v>6</v>
      </c>
      <c r="L237" s="131" t="s">
        <v>98</v>
      </c>
    </row>
    <row r="238" spans="1:12" x14ac:dyDescent="0.2">
      <c r="A238" s="75">
        <f t="shared" si="33"/>
        <v>72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32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ht="13.5" thickBot="1" x14ac:dyDescent="0.25">
      <c r="A239" s="77">
        <f>SUM(A238+1)</f>
        <v>73</v>
      </c>
      <c r="B239" s="24" t="s">
        <v>499</v>
      </c>
      <c r="C239" s="104" t="s">
        <v>260</v>
      </c>
      <c r="D239" s="45">
        <v>789100</v>
      </c>
      <c r="E239" s="45">
        <v>789199</v>
      </c>
      <c r="F239" s="104" t="s">
        <v>219</v>
      </c>
      <c r="G239" s="24">
        <f t="shared" si="32"/>
        <v>100</v>
      </c>
      <c r="H239" s="24" t="s">
        <v>78</v>
      </c>
      <c r="I239" s="104" t="s">
        <v>97</v>
      </c>
      <c r="J239" s="24" t="s">
        <v>118</v>
      </c>
      <c r="K239" s="24">
        <v>6</v>
      </c>
      <c r="L239" s="132" t="s">
        <v>184</v>
      </c>
    </row>
    <row r="240" spans="1:12" x14ac:dyDescent="0.2">
      <c r="A240" s="79"/>
      <c r="C240" s="115"/>
      <c r="F240" s="115"/>
      <c r="I240" s="115"/>
      <c r="L240" s="115"/>
    </row>
    <row r="241" spans="1:12" x14ac:dyDescent="0.2">
      <c r="A241" s="79"/>
      <c r="C241" s="112" t="s">
        <v>114</v>
      </c>
      <c r="D241" s="52"/>
      <c r="E241" s="52"/>
      <c r="F241" s="112"/>
      <c r="G241" s="52">
        <f>SUM(G167:G239)</f>
        <v>43920</v>
      </c>
      <c r="I241" s="115"/>
      <c r="L241" s="115"/>
    </row>
    <row r="242" spans="1:12" x14ac:dyDescent="0.2">
      <c r="A242" s="79"/>
      <c r="C242" s="115"/>
      <c r="F242" s="115"/>
      <c r="I242" s="115"/>
      <c r="L242" s="115"/>
    </row>
    <row r="243" spans="1:12" x14ac:dyDescent="0.2">
      <c r="A243" s="79"/>
      <c r="C243" s="117" t="s">
        <v>583</v>
      </c>
      <c r="D243" s="62"/>
      <c r="E243" s="62"/>
      <c r="F243" s="117"/>
      <c r="G243" s="62">
        <f>SUM(G241+G164+G150+G145+G125+G95+G41)</f>
        <v>577298</v>
      </c>
      <c r="I243" s="115"/>
      <c r="L243" s="115"/>
    </row>
    <row r="244" spans="1:12" x14ac:dyDescent="0.2">
      <c r="A244" s="79"/>
      <c r="C244" s="115"/>
      <c r="F244" s="115"/>
      <c r="I244" s="115"/>
      <c r="L244" s="115"/>
    </row>
    <row r="245" spans="1:12" ht="13.5" thickBot="1" x14ac:dyDescent="0.25">
      <c r="A245" s="79"/>
      <c r="C245" s="116" t="s">
        <v>299</v>
      </c>
      <c r="D245" s="57"/>
      <c r="E245" s="13"/>
      <c r="F245" s="115"/>
      <c r="I245" s="115"/>
      <c r="L245" s="115"/>
    </row>
    <row r="246" spans="1:12" x14ac:dyDescent="0.2">
      <c r="A246" s="74">
        <v>1</v>
      </c>
      <c r="B246" s="59"/>
      <c r="C246" s="247" t="s">
        <v>127</v>
      </c>
      <c r="D246" s="61">
        <v>200000</v>
      </c>
      <c r="E246" s="19">
        <v>200239</v>
      </c>
      <c r="F246" s="247" t="s">
        <v>584</v>
      </c>
      <c r="G246" s="59">
        <f>SUM((E246-D246)+1)</f>
        <v>240</v>
      </c>
      <c r="H246" s="59" t="s">
        <v>129</v>
      </c>
      <c r="I246" s="247" t="s">
        <v>79</v>
      </c>
      <c r="J246" s="59" t="s">
        <v>80</v>
      </c>
      <c r="K246" s="59">
        <v>2</v>
      </c>
      <c r="L246" s="246" t="s">
        <v>359</v>
      </c>
    </row>
    <row r="247" spans="1:12" x14ac:dyDescent="0.2">
      <c r="A247" s="75">
        <f>+A246+1</f>
        <v>2</v>
      </c>
      <c r="B247" s="30"/>
      <c r="C247" s="215" t="s">
        <v>300</v>
      </c>
      <c r="D247" s="43">
        <v>982000</v>
      </c>
      <c r="E247" s="17">
        <v>982999</v>
      </c>
      <c r="F247" s="215" t="s">
        <v>301</v>
      </c>
      <c r="G247" s="30">
        <f>SUM((E247-D247)+1)</f>
        <v>1000</v>
      </c>
      <c r="H247" s="30" t="s">
        <v>129</v>
      </c>
      <c r="I247" s="215" t="s">
        <v>79</v>
      </c>
      <c r="J247" s="30" t="s">
        <v>80</v>
      </c>
      <c r="K247" s="30">
        <v>2</v>
      </c>
      <c r="L247" s="133" t="s">
        <v>359</v>
      </c>
    </row>
    <row r="248" spans="1:12" x14ac:dyDescent="0.2">
      <c r="A248" s="75">
        <f>+A247+1</f>
        <v>3</v>
      </c>
      <c r="B248" s="30"/>
      <c r="C248" s="103" t="s">
        <v>585</v>
      </c>
      <c r="D248" s="17">
        <v>983000</v>
      </c>
      <c r="E248" s="30">
        <v>983999</v>
      </c>
      <c r="F248" s="103"/>
      <c r="G248" s="17"/>
      <c r="H248" s="17" t="s">
        <v>129</v>
      </c>
      <c r="I248" s="103" t="s">
        <v>365</v>
      </c>
      <c r="J248" s="17" t="s">
        <v>80</v>
      </c>
      <c r="K248" s="17">
        <v>2</v>
      </c>
      <c r="L248" s="131" t="s">
        <v>359</v>
      </c>
    </row>
    <row r="249" spans="1:12" x14ac:dyDescent="0.2">
      <c r="A249" s="75">
        <f>+A248+1</f>
        <v>4</v>
      </c>
      <c r="B249" s="30"/>
      <c r="C249" s="215" t="s">
        <v>127</v>
      </c>
      <c r="D249" s="30">
        <v>200000</v>
      </c>
      <c r="E249" s="30">
        <v>200239</v>
      </c>
      <c r="F249" s="215" t="s">
        <v>584</v>
      </c>
      <c r="G249" s="17">
        <f>SUM((E249-D249)+1)</f>
        <v>240</v>
      </c>
      <c r="H249" s="30" t="s">
        <v>129</v>
      </c>
      <c r="I249" s="215" t="s">
        <v>79</v>
      </c>
      <c r="J249" s="30" t="s">
        <v>80</v>
      </c>
      <c r="K249" s="30">
        <v>2</v>
      </c>
      <c r="L249" s="133" t="s">
        <v>359</v>
      </c>
    </row>
    <row r="250" spans="1:12" x14ac:dyDescent="0.2">
      <c r="A250" s="75">
        <f>+A249+1</f>
        <v>5</v>
      </c>
      <c r="B250" s="30"/>
      <c r="C250" s="215" t="s">
        <v>586</v>
      </c>
      <c r="D250" s="30">
        <v>984000</v>
      </c>
      <c r="E250" s="30">
        <v>984999</v>
      </c>
      <c r="F250" s="215"/>
      <c r="G250" s="30"/>
      <c r="H250" s="30"/>
      <c r="I250" s="215" t="s">
        <v>79</v>
      </c>
      <c r="J250" s="30"/>
      <c r="K250" s="30">
        <v>2</v>
      </c>
      <c r="L250" s="133" t="s">
        <v>359</v>
      </c>
    </row>
    <row r="251" spans="1:12" x14ac:dyDescent="0.2">
      <c r="A251" s="75">
        <f>+A250+1</f>
        <v>6</v>
      </c>
      <c r="B251" s="30"/>
      <c r="C251" s="215" t="s">
        <v>587</v>
      </c>
      <c r="D251" s="30">
        <v>985000</v>
      </c>
      <c r="E251" s="30">
        <v>985000</v>
      </c>
      <c r="F251" s="215"/>
      <c r="G251" s="30"/>
      <c r="H251" s="30"/>
      <c r="I251" s="215" t="s">
        <v>79</v>
      </c>
      <c r="J251" s="30"/>
      <c r="K251" s="30">
        <v>2</v>
      </c>
      <c r="L251" s="133" t="s">
        <v>359</v>
      </c>
    </row>
    <row r="252" spans="1:12" x14ac:dyDescent="0.2">
      <c r="A252" s="185">
        <v>7</v>
      </c>
      <c r="B252" s="281"/>
      <c r="C252" s="282" t="s">
        <v>776</v>
      </c>
      <c r="D252" s="281">
        <v>989000</v>
      </c>
      <c r="E252" s="281">
        <v>989099</v>
      </c>
      <c r="F252" s="282"/>
      <c r="G252" s="281">
        <v>100</v>
      </c>
      <c r="H252" s="281"/>
      <c r="I252" s="282" t="s">
        <v>377</v>
      </c>
      <c r="J252" s="281"/>
      <c r="K252" s="281">
        <v>2</v>
      </c>
      <c r="L252" s="283" t="s">
        <v>359</v>
      </c>
    </row>
    <row r="253" spans="1:12" ht="13.5" thickBot="1" x14ac:dyDescent="0.25">
      <c r="A253" s="216"/>
      <c r="B253" s="164"/>
      <c r="C253" s="217" t="s">
        <v>16</v>
      </c>
      <c r="D253" s="164"/>
      <c r="E253" s="164"/>
      <c r="F253" s="217"/>
      <c r="G253" s="164"/>
      <c r="H253" s="164"/>
      <c r="I253" s="217"/>
      <c r="J253" s="164"/>
      <c r="K253" s="164"/>
      <c r="L253" s="218"/>
    </row>
    <row r="254" spans="1:12" x14ac:dyDescent="0.2">
      <c r="A254" s="79"/>
      <c r="B254" s="15"/>
      <c r="C254" s="111"/>
      <c r="D254" s="15"/>
      <c r="E254" s="15"/>
      <c r="F254" s="111"/>
      <c r="G254" s="15"/>
      <c r="H254" s="15"/>
      <c r="I254" s="111"/>
      <c r="J254" s="15"/>
      <c r="K254" s="15"/>
      <c r="L254" s="111"/>
    </row>
    <row r="255" spans="1:12" ht="13.5" thickBot="1" x14ac:dyDescent="0.25">
      <c r="A255" s="79"/>
      <c r="C255" s="116" t="s">
        <v>302</v>
      </c>
      <c r="D255" s="13"/>
      <c r="E255" s="13"/>
      <c r="F255" s="115"/>
      <c r="I255" s="115"/>
      <c r="L255" s="115"/>
    </row>
    <row r="256" spans="1:12" x14ac:dyDescent="0.2">
      <c r="A256" s="74">
        <v>1</v>
      </c>
      <c r="B256" s="19"/>
      <c r="C256" s="102" t="s">
        <v>303</v>
      </c>
      <c r="D256" s="43">
        <v>400000</v>
      </c>
      <c r="E256" s="43">
        <v>599999</v>
      </c>
      <c r="F256" s="102"/>
      <c r="G256" s="19" t="s">
        <v>16</v>
      </c>
      <c r="H256" s="19"/>
      <c r="I256" s="102" t="s">
        <v>79</v>
      </c>
      <c r="J256" s="19" t="s">
        <v>80</v>
      </c>
      <c r="K256" s="19">
        <v>9</v>
      </c>
      <c r="L256" s="130" t="s">
        <v>16</v>
      </c>
    </row>
    <row r="257" spans="1:13" ht="13.5" thickBot="1" x14ac:dyDescent="0.25">
      <c r="A257" s="77">
        <v>2</v>
      </c>
      <c r="B257" s="24"/>
      <c r="C257" s="104" t="s">
        <v>304</v>
      </c>
      <c r="D257" s="45">
        <v>700000</v>
      </c>
      <c r="E257" s="45">
        <v>899999</v>
      </c>
      <c r="F257" s="104"/>
      <c r="G257" s="24" t="s">
        <v>16</v>
      </c>
      <c r="H257" s="24"/>
      <c r="I257" s="104" t="s">
        <v>79</v>
      </c>
      <c r="J257" s="24" t="s">
        <v>80</v>
      </c>
      <c r="K257" s="24">
        <v>9</v>
      </c>
      <c r="L257" s="132" t="s">
        <v>16</v>
      </c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11"/>
      <c r="J258" s="15"/>
      <c r="K258" s="15"/>
      <c r="L258" s="111"/>
    </row>
    <row r="259" spans="1:13" x14ac:dyDescent="0.2">
      <c r="C259" s="115"/>
    </row>
    <row r="260" spans="1:13" x14ac:dyDescent="0.2">
      <c r="A260" s="251" t="s">
        <v>305</v>
      </c>
      <c r="B260" s="15"/>
      <c r="C260" s="111"/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/>
      <c r="C261" s="111"/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248"/>
      <c r="B262" s="248" t="s">
        <v>588</v>
      </c>
      <c r="C262" s="249" t="s">
        <v>306</v>
      </c>
      <c r="D262" s="248"/>
      <c r="E262" s="248"/>
      <c r="F262" s="248"/>
      <c r="G262" s="248"/>
      <c r="H262" s="248"/>
      <c r="I262" s="248"/>
      <c r="J262" s="248"/>
      <c r="K262" s="248"/>
      <c r="L262" s="248"/>
      <c r="M262" s="15"/>
    </row>
    <row r="263" spans="1:13" x14ac:dyDescent="0.2">
      <c r="A263" s="248"/>
      <c r="B263" s="248" t="s">
        <v>589</v>
      </c>
      <c r="C263" s="249" t="s">
        <v>307</v>
      </c>
      <c r="D263" s="248"/>
      <c r="E263" s="248"/>
      <c r="F263" s="248"/>
      <c r="G263" s="248"/>
      <c r="H263" s="248"/>
      <c r="I263" s="248"/>
      <c r="J263" s="248"/>
      <c r="K263" s="248"/>
      <c r="L263" s="248"/>
      <c r="M263" s="15"/>
    </row>
    <row r="264" spans="1:13" x14ac:dyDescent="0.2">
      <c r="A264" s="248"/>
      <c r="B264" s="248" t="s">
        <v>590</v>
      </c>
      <c r="C264" s="249" t="s">
        <v>308</v>
      </c>
      <c r="D264" s="248"/>
      <c r="E264" s="248"/>
      <c r="F264" s="248"/>
      <c r="G264" s="248"/>
      <c r="H264" s="248"/>
      <c r="I264" s="248"/>
      <c r="J264" s="248"/>
      <c r="K264" s="248"/>
      <c r="L264" s="248"/>
      <c r="M264" s="15"/>
    </row>
    <row r="265" spans="1:13" x14ac:dyDescent="0.2">
      <c r="A265" s="248"/>
      <c r="B265" s="248" t="s">
        <v>591</v>
      </c>
      <c r="C265" s="249" t="s">
        <v>309</v>
      </c>
      <c r="D265" s="248"/>
      <c r="E265" s="248"/>
      <c r="F265" s="248"/>
      <c r="G265" s="248"/>
      <c r="H265" s="248"/>
      <c r="I265" s="248"/>
      <c r="J265" s="248"/>
      <c r="K265" s="248"/>
      <c r="L265" s="248"/>
      <c r="M265" s="15"/>
    </row>
    <row r="266" spans="1:13" x14ac:dyDescent="0.2">
      <c r="A266" s="248"/>
      <c r="B266" s="248" t="s">
        <v>592</v>
      </c>
      <c r="C266" s="249" t="s">
        <v>310</v>
      </c>
      <c r="D266" s="248"/>
      <c r="E266" s="248"/>
      <c r="F266" s="248"/>
      <c r="G266" s="248"/>
      <c r="H266" s="248"/>
      <c r="I266" s="248"/>
      <c r="J266" s="248"/>
      <c r="K266" s="248"/>
      <c r="L266" s="248"/>
      <c r="M266" s="15"/>
    </row>
    <row r="267" spans="1:13" x14ac:dyDescent="0.2">
      <c r="A267" s="248"/>
      <c r="B267" s="248" t="s">
        <v>593</v>
      </c>
      <c r="C267" s="249" t="s">
        <v>311</v>
      </c>
      <c r="D267" s="248"/>
      <c r="E267" s="248"/>
      <c r="F267" s="248"/>
      <c r="G267" s="248"/>
      <c r="H267" s="248"/>
      <c r="I267" s="248"/>
      <c r="J267" s="248"/>
      <c r="K267" s="248"/>
      <c r="L267" s="248"/>
      <c r="M267" s="15"/>
    </row>
    <row r="268" spans="1:13" x14ac:dyDescent="0.2">
      <c r="A268" s="248"/>
      <c r="B268" s="248" t="s">
        <v>594</v>
      </c>
      <c r="C268" s="249" t="s">
        <v>312</v>
      </c>
      <c r="D268" s="248"/>
      <c r="E268" s="248"/>
      <c r="F268" s="248"/>
      <c r="G268" s="248"/>
      <c r="H268" s="248"/>
      <c r="I268" s="248"/>
      <c r="J268" s="248"/>
      <c r="K268" s="248"/>
      <c r="L268" s="248"/>
      <c r="M268" s="15"/>
    </row>
    <row r="269" spans="1:13" x14ac:dyDescent="0.2">
      <c r="A269" s="248"/>
      <c r="B269" s="248" t="s">
        <v>595</v>
      </c>
      <c r="C269" s="249" t="s">
        <v>313</v>
      </c>
      <c r="D269" s="248"/>
      <c r="E269" s="248"/>
      <c r="F269" s="248"/>
      <c r="G269" s="248"/>
      <c r="H269" s="248"/>
      <c r="I269" s="248"/>
      <c r="J269" s="248"/>
      <c r="K269" s="248"/>
      <c r="L269" s="248"/>
      <c r="M269" s="15"/>
    </row>
    <row r="270" spans="1:13" x14ac:dyDescent="0.2">
      <c r="A270" s="248"/>
      <c r="B270" s="248" t="s">
        <v>596</v>
      </c>
      <c r="C270" s="249" t="s">
        <v>314</v>
      </c>
      <c r="D270" s="248"/>
      <c r="E270" s="248"/>
      <c r="F270" s="248"/>
      <c r="G270" s="248"/>
      <c r="H270" s="248"/>
      <c r="I270" s="248"/>
      <c r="J270" s="248"/>
      <c r="K270" s="248"/>
      <c r="L270" s="248"/>
      <c r="M270" s="15"/>
    </row>
    <row r="271" spans="1:13" x14ac:dyDescent="0.2">
      <c r="A271" s="248"/>
      <c r="B271" s="248" t="s">
        <v>597</v>
      </c>
      <c r="C271" s="249" t="s">
        <v>315</v>
      </c>
      <c r="D271" s="248"/>
      <c r="E271" s="248"/>
      <c r="F271" s="248"/>
      <c r="G271" s="248"/>
      <c r="H271" s="248"/>
      <c r="I271" s="248"/>
      <c r="J271" s="248"/>
      <c r="K271" s="248"/>
      <c r="L271" s="248"/>
      <c r="M271" s="15"/>
    </row>
    <row r="272" spans="1:13" x14ac:dyDescent="0.2">
      <c r="A272" s="248"/>
      <c r="B272" s="248" t="s">
        <v>598</v>
      </c>
      <c r="C272" s="249" t="s">
        <v>316</v>
      </c>
      <c r="D272" s="248"/>
      <c r="E272" s="248"/>
      <c r="F272" s="248"/>
      <c r="G272" s="248"/>
      <c r="H272" s="248"/>
      <c r="I272" s="248"/>
      <c r="J272" s="248"/>
      <c r="K272" s="248"/>
      <c r="L272" s="248"/>
      <c r="M272" s="15"/>
    </row>
    <row r="273" spans="1:13" x14ac:dyDescent="0.2">
      <c r="A273" s="248"/>
      <c r="B273" s="248" t="s">
        <v>599</v>
      </c>
      <c r="C273" s="249" t="s">
        <v>317</v>
      </c>
      <c r="D273" s="248"/>
      <c r="E273" s="248"/>
      <c r="F273" s="248"/>
      <c r="G273" s="248"/>
      <c r="H273" s="248"/>
      <c r="I273" s="248"/>
      <c r="J273" s="248"/>
      <c r="K273" s="248"/>
      <c r="L273" s="248"/>
      <c r="M273" s="15"/>
    </row>
    <row r="274" spans="1:13" x14ac:dyDescent="0.2">
      <c r="A274" s="248"/>
      <c r="B274" s="248"/>
      <c r="C274" s="249" t="s">
        <v>318</v>
      </c>
      <c r="D274" s="248"/>
      <c r="E274" s="248"/>
      <c r="F274" s="248"/>
      <c r="G274" s="248"/>
      <c r="H274" s="248"/>
      <c r="I274" s="248"/>
      <c r="J274" s="248"/>
      <c r="K274" s="248"/>
      <c r="L274" s="248"/>
      <c r="M274" s="15"/>
    </row>
    <row r="275" spans="1:13" x14ac:dyDescent="0.2">
      <c r="A275" s="248"/>
      <c r="B275" s="248"/>
      <c r="C275" s="249" t="s">
        <v>319</v>
      </c>
      <c r="D275" s="248"/>
      <c r="E275" s="248"/>
      <c r="F275" s="248"/>
      <c r="G275" s="248"/>
      <c r="H275" s="248"/>
      <c r="I275" s="248"/>
      <c r="J275" s="248"/>
      <c r="K275" s="248"/>
      <c r="L275" s="248"/>
      <c r="M275" s="15"/>
    </row>
    <row r="276" spans="1:13" x14ac:dyDescent="0.2">
      <c r="A276" s="248"/>
      <c r="B276" s="248"/>
      <c r="C276" s="249" t="s">
        <v>320</v>
      </c>
      <c r="D276" s="248"/>
      <c r="E276" s="248"/>
      <c r="F276" s="248"/>
      <c r="G276" s="248"/>
      <c r="H276" s="248"/>
      <c r="I276" s="248"/>
      <c r="J276" s="248"/>
      <c r="K276" s="248"/>
      <c r="L276" s="248"/>
      <c r="M276" s="15"/>
    </row>
    <row r="277" spans="1:13" x14ac:dyDescent="0.2">
      <c r="A277" s="248"/>
      <c r="B277" s="248"/>
      <c r="C277" s="249" t="s">
        <v>321</v>
      </c>
      <c r="D277" s="248"/>
      <c r="E277" s="248"/>
      <c r="F277" s="248"/>
      <c r="G277" s="248"/>
      <c r="H277" s="248"/>
      <c r="I277" s="248"/>
      <c r="J277" s="248"/>
      <c r="K277" s="248"/>
      <c r="L277" s="248"/>
      <c r="M277" s="15"/>
    </row>
    <row r="278" spans="1:13" x14ac:dyDescent="0.2">
      <c r="A278" s="248"/>
      <c r="B278" s="248" t="s">
        <v>600</v>
      </c>
      <c r="C278" s="249" t="s">
        <v>322</v>
      </c>
      <c r="D278" s="248"/>
      <c r="E278" s="248"/>
      <c r="F278" s="248"/>
      <c r="G278" s="248"/>
      <c r="H278" s="248"/>
      <c r="I278" s="248"/>
      <c r="J278" s="248"/>
      <c r="K278" s="248"/>
      <c r="L278" s="248"/>
      <c r="M278" s="15"/>
    </row>
    <row r="279" spans="1:13" x14ac:dyDescent="0.2">
      <c r="A279" s="248"/>
      <c r="B279" s="248" t="s">
        <v>601</v>
      </c>
      <c r="C279" s="249" t="s">
        <v>602</v>
      </c>
      <c r="D279" s="248"/>
      <c r="E279" s="248"/>
      <c r="F279" s="248"/>
      <c r="G279" s="248"/>
      <c r="H279" s="248"/>
      <c r="I279" s="248"/>
      <c r="J279" s="248"/>
      <c r="K279" s="248"/>
      <c r="L279" s="248"/>
    </row>
    <row r="280" spans="1:13" x14ac:dyDescent="0.2">
      <c r="A280" s="248"/>
      <c r="B280" s="250"/>
      <c r="C280" s="249" t="s">
        <v>603</v>
      </c>
      <c r="D280" s="248"/>
      <c r="E280" s="248"/>
      <c r="F280" s="248"/>
      <c r="G280" s="248"/>
      <c r="H280" s="248"/>
      <c r="I280" s="248"/>
      <c r="J280" s="248"/>
      <c r="K280" s="248"/>
      <c r="L280" s="248"/>
    </row>
  </sheetData>
  <phoneticPr fontId="6" type="noConversion"/>
  <printOptions horizontalCentered="1"/>
  <pageMargins left="0.22" right="0.25" top="1.01" bottom="0.99" header="0.511811024" footer="0.511811024"/>
  <pageSetup paperSize="9" orientation="portrait" r:id="rId1"/>
  <headerFooter alignWithMargins="0">
    <oddFooter xml:space="preserve">&amp;CPágina 9
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8"/>
  <dimension ref="B1:I50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33"/>
    <col min="2" max="2" width="5.5703125" style="433" customWidth="1"/>
    <col min="3" max="3" width="39.5703125" style="433" customWidth="1"/>
    <col min="4" max="5" width="13.7109375" style="445" customWidth="1"/>
    <col min="6" max="6" width="13.7109375" style="433" customWidth="1"/>
    <col min="7" max="7" width="10.7109375" style="446" customWidth="1"/>
    <col min="8" max="8" width="7.5703125" style="446" customWidth="1"/>
    <col min="9" max="16384" width="11.42578125" style="433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3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913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s="432" customFormat="1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884</v>
      </c>
      <c r="D12" s="693"/>
      <c r="E12" s="693"/>
      <c r="F12" s="694"/>
      <c r="G12" s="697" t="s">
        <v>851</v>
      </c>
      <c r="H12" s="695" t="s">
        <v>847</v>
      </c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98"/>
      <c r="H13" s="696"/>
    </row>
    <row r="14" spans="2:9" s="551" customFormat="1" x14ac:dyDescent="0.2">
      <c r="B14" s="434">
        <v>1</v>
      </c>
      <c r="C14" s="575" t="s">
        <v>303</v>
      </c>
      <c r="D14" s="595">
        <v>7000000</v>
      </c>
      <c r="E14" s="596">
        <v>7099999</v>
      </c>
      <c r="F14" s="578">
        <f t="shared" ref="F14:F43" si="0">SUM((E14-D14)+1)</f>
        <v>100000</v>
      </c>
      <c r="G14" s="436"/>
      <c r="H14" s="586" t="s">
        <v>781</v>
      </c>
      <c r="I14" s="564" t="s">
        <v>896</v>
      </c>
    </row>
    <row r="15" spans="2:9" x14ac:dyDescent="0.2">
      <c r="B15" s="434">
        <f>+B14+1</f>
        <v>2</v>
      </c>
      <c r="C15" s="575" t="s">
        <v>303</v>
      </c>
      <c r="D15" s="595">
        <v>7100000</v>
      </c>
      <c r="E15" s="596">
        <v>7199999</v>
      </c>
      <c r="F15" s="578">
        <f t="shared" si="0"/>
        <v>100000</v>
      </c>
      <c r="G15" s="607"/>
      <c r="H15" s="586" t="s">
        <v>781</v>
      </c>
    </row>
    <row r="16" spans="2:9" x14ac:dyDescent="0.2">
      <c r="B16" s="434">
        <f t="shared" ref="B16:B43" si="1">+B15+1</f>
        <v>3</v>
      </c>
      <c r="C16" s="575" t="s">
        <v>303</v>
      </c>
      <c r="D16" s="595">
        <v>7200000</v>
      </c>
      <c r="E16" s="596">
        <v>7299999</v>
      </c>
      <c r="F16" s="578">
        <f t="shared" si="0"/>
        <v>100000</v>
      </c>
      <c r="G16" s="607"/>
      <c r="H16" s="586" t="s">
        <v>781</v>
      </c>
    </row>
    <row r="17" spans="2:8" x14ac:dyDescent="0.2">
      <c r="B17" s="434">
        <f t="shared" si="1"/>
        <v>4</v>
      </c>
      <c r="C17" s="575" t="s">
        <v>303</v>
      </c>
      <c r="D17" s="595">
        <v>7300000</v>
      </c>
      <c r="E17" s="596">
        <v>7399999</v>
      </c>
      <c r="F17" s="578">
        <f t="shared" si="0"/>
        <v>100000</v>
      </c>
      <c r="G17" s="607"/>
      <c r="H17" s="586" t="s">
        <v>781</v>
      </c>
    </row>
    <row r="18" spans="2:8" x14ac:dyDescent="0.2">
      <c r="B18" s="434">
        <f t="shared" si="1"/>
        <v>5</v>
      </c>
      <c r="C18" s="575" t="s">
        <v>303</v>
      </c>
      <c r="D18" s="595">
        <v>7400000</v>
      </c>
      <c r="E18" s="596">
        <v>7499999</v>
      </c>
      <c r="F18" s="578">
        <f t="shared" si="0"/>
        <v>100000</v>
      </c>
      <c r="G18" s="607"/>
      <c r="H18" s="586" t="s">
        <v>781</v>
      </c>
    </row>
    <row r="19" spans="2:8" x14ac:dyDescent="0.2">
      <c r="B19" s="434">
        <f t="shared" si="1"/>
        <v>6</v>
      </c>
      <c r="C19" s="575" t="s">
        <v>303</v>
      </c>
      <c r="D19" s="595">
        <v>7500000</v>
      </c>
      <c r="E19" s="596">
        <v>7599999</v>
      </c>
      <c r="F19" s="578">
        <f t="shared" si="0"/>
        <v>100000</v>
      </c>
      <c r="G19" s="607"/>
      <c r="H19" s="586" t="s">
        <v>781</v>
      </c>
    </row>
    <row r="20" spans="2:8" x14ac:dyDescent="0.2">
      <c r="B20" s="434">
        <f t="shared" si="1"/>
        <v>7</v>
      </c>
      <c r="C20" s="575" t="s">
        <v>303</v>
      </c>
      <c r="D20" s="595">
        <v>7600000</v>
      </c>
      <c r="E20" s="596">
        <v>7699999</v>
      </c>
      <c r="F20" s="578">
        <f t="shared" si="0"/>
        <v>100000</v>
      </c>
      <c r="G20" s="607"/>
      <c r="H20" s="586" t="s">
        <v>781</v>
      </c>
    </row>
    <row r="21" spans="2:8" x14ac:dyDescent="0.2">
      <c r="B21" s="434">
        <f t="shared" si="1"/>
        <v>8</v>
      </c>
      <c r="C21" s="575" t="s">
        <v>303</v>
      </c>
      <c r="D21" s="595">
        <v>7700000</v>
      </c>
      <c r="E21" s="596">
        <v>7799999</v>
      </c>
      <c r="F21" s="578">
        <f t="shared" si="0"/>
        <v>100000</v>
      </c>
      <c r="G21" s="607"/>
      <c r="H21" s="586" t="s">
        <v>781</v>
      </c>
    </row>
    <row r="22" spans="2:8" x14ac:dyDescent="0.2">
      <c r="B22" s="434">
        <f t="shared" si="1"/>
        <v>9</v>
      </c>
      <c r="C22" s="575" t="s">
        <v>303</v>
      </c>
      <c r="D22" s="595">
        <v>7800000</v>
      </c>
      <c r="E22" s="596">
        <v>7899999</v>
      </c>
      <c r="F22" s="578">
        <f t="shared" si="0"/>
        <v>100000</v>
      </c>
      <c r="G22" s="607"/>
      <c r="H22" s="586" t="s">
        <v>781</v>
      </c>
    </row>
    <row r="23" spans="2:8" x14ac:dyDescent="0.2">
      <c r="B23" s="434">
        <f t="shared" si="1"/>
        <v>10</v>
      </c>
      <c r="C23" s="575" t="s">
        <v>303</v>
      </c>
      <c r="D23" s="595">
        <v>7900000</v>
      </c>
      <c r="E23" s="596">
        <v>7999999</v>
      </c>
      <c r="F23" s="578">
        <f t="shared" si="0"/>
        <v>100000</v>
      </c>
      <c r="G23" s="607"/>
      <c r="H23" s="586" t="s">
        <v>781</v>
      </c>
    </row>
    <row r="24" spans="2:8" x14ac:dyDescent="0.2">
      <c r="B24" s="434">
        <f t="shared" si="1"/>
        <v>11</v>
      </c>
      <c r="C24" s="575" t="s">
        <v>303</v>
      </c>
      <c r="D24" s="595">
        <v>8000000</v>
      </c>
      <c r="E24" s="596">
        <v>8099999</v>
      </c>
      <c r="F24" s="578">
        <f t="shared" si="0"/>
        <v>100000</v>
      </c>
      <c r="G24" s="607"/>
      <c r="H24" s="586" t="s">
        <v>781</v>
      </c>
    </row>
    <row r="25" spans="2:8" ht="15.75" customHeight="1" x14ac:dyDescent="0.2">
      <c r="B25" s="434">
        <f t="shared" si="1"/>
        <v>12</v>
      </c>
      <c r="C25" s="575" t="s">
        <v>303</v>
      </c>
      <c r="D25" s="595">
        <v>8100000</v>
      </c>
      <c r="E25" s="596">
        <v>8199999</v>
      </c>
      <c r="F25" s="578">
        <f t="shared" si="0"/>
        <v>100000</v>
      </c>
      <c r="G25" s="607"/>
      <c r="H25" s="586" t="s">
        <v>781</v>
      </c>
    </row>
    <row r="26" spans="2:8" x14ac:dyDescent="0.2">
      <c r="B26" s="434">
        <f t="shared" si="1"/>
        <v>13</v>
      </c>
      <c r="C26" s="575" t="s">
        <v>303</v>
      </c>
      <c r="D26" s="595">
        <v>8200000</v>
      </c>
      <c r="E26" s="596">
        <v>8299999</v>
      </c>
      <c r="F26" s="578">
        <f t="shared" si="0"/>
        <v>100000</v>
      </c>
      <c r="G26" s="607"/>
      <c r="H26" s="586" t="s">
        <v>781</v>
      </c>
    </row>
    <row r="27" spans="2:8" x14ac:dyDescent="0.2">
      <c r="B27" s="434">
        <f t="shared" si="1"/>
        <v>14</v>
      </c>
      <c r="C27" s="575" t="s">
        <v>303</v>
      </c>
      <c r="D27" s="595">
        <v>8300000</v>
      </c>
      <c r="E27" s="596">
        <v>8399999</v>
      </c>
      <c r="F27" s="578">
        <f t="shared" si="0"/>
        <v>100000</v>
      </c>
      <c r="G27" s="607"/>
      <c r="H27" s="586" t="s">
        <v>781</v>
      </c>
    </row>
    <row r="28" spans="2:8" x14ac:dyDescent="0.2">
      <c r="B28" s="434">
        <f t="shared" si="1"/>
        <v>15</v>
      </c>
      <c r="C28" s="575" t="s">
        <v>303</v>
      </c>
      <c r="D28" s="595">
        <v>8400000</v>
      </c>
      <c r="E28" s="596">
        <v>8499999</v>
      </c>
      <c r="F28" s="578">
        <f t="shared" si="0"/>
        <v>100000</v>
      </c>
      <c r="G28" s="607"/>
      <c r="H28" s="586" t="s">
        <v>781</v>
      </c>
    </row>
    <row r="29" spans="2:8" x14ac:dyDescent="0.2">
      <c r="B29" s="434">
        <f t="shared" si="1"/>
        <v>16</v>
      </c>
      <c r="C29" s="575" t="s">
        <v>303</v>
      </c>
      <c r="D29" s="595">
        <v>8500000</v>
      </c>
      <c r="E29" s="596">
        <v>8599999</v>
      </c>
      <c r="F29" s="578">
        <f t="shared" si="0"/>
        <v>100000</v>
      </c>
      <c r="G29" s="607"/>
      <c r="H29" s="586" t="s">
        <v>781</v>
      </c>
    </row>
    <row r="30" spans="2:8" x14ac:dyDescent="0.2">
      <c r="B30" s="434">
        <f t="shared" si="1"/>
        <v>17</v>
      </c>
      <c r="C30" s="575" t="s">
        <v>303</v>
      </c>
      <c r="D30" s="595">
        <v>8600000</v>
      </c>
      <c r="E30" s="596">
        <v>8699999</v>
      </c>
      <c r="F30" s="578">
        <f t="shared" si="0"/>
        <v>100000</v>
      </c>
      <c r="G30" s="607"/>
      <c r="H30" s="586" t="s">
        <v>781</v>
      </c>
    </row>
    <row r="31" spans="2:8" x14ac:dyDescent="0.2">
      <c r="B31" s="434">
        <f t="shared" si="1"/>
        <v>18</v>
      </c>
      <c r="C31" s="575" t="s">
        <v>303</v>
      </c>
      <c r="D31" s="595">
        <v>8700000</v>
      </c>
      <c r="E31" s="596">
        <v>8799999</v>
      </c>
      <c r="F31" s="578">
        <f t="shared" si="0"/>
        <v>100000</v>
      </c>
      <c r="G31" s="607"/>
      <c r="H31" s="586" t="s">
        <v>781</v>
      </c>
    </row>
    <row r="32" spans="2:8" x14ac:dyDescent="0.2">
      <c r="B32" s="434">
        <f t="shared" si="1"/>
        <v>19</v>
      </c>
      <c r="C32" s="575" t="s">
        <v>303</v>
      </c>
      <c r="D32" s="595">
        <v>8800000</v>
      </c>
      <c r="E32" s="596">
        <v>8899999</v>
      </c>
      <c r="F32" s="578">
        <f t="shared" si="0"/>
        <v>100000</v>
      </c>
      <c r="G32" s="607"/>
      <c r="H32" s="586" t="s">
        <v>781</v>
      </c>
    </row>
    <row r="33" spans="2:8" x14ac:dyDescent="0.2">
      <c r="B33" s="434">
        <f t="shared" si="1"/>
        <v>20</v>
      </c>
      <c r="C33" s="575" t="s">
        <v>303</v>
      </c>
      <c r="D33" s="595">
        <v>8900000</v>
      </c>
      <c r="E33" s="596">
        <v>8999999</v>
      </c>
      <c r="F33" s="578">
        <f t="shared" si="0"/>
        <v>100000</v>
      </c>
      <c r="G33" s="607"/>
      <c r="H33" s="586" t="s">
        <v>781</v>
      </c>
    </row>
    <row r="34" spans="2:8" x14ac:dyDescent="0.2">
      <c r="B34" s="434">
        <f t="shared" si="1"/>
        <v>21</v>
      </c>
      <c r="C34" s="575" t="s">
        <v>304</v>
      </c>
      <c r="D34" s="595">
        <v>9000000</v>
      </c>
      <c r="E34" s="596">
        <v>9099999</v>
      </c>
      <c r="F34" s="578">
        <f t="shared" si="0"/>
        <v>100000</v>
      </c>
      <c r="G34" s="436"/>
      <c r="H34" s="586" t="s">
        <v>849</v>
      </c>
    </row>
    <row r="35" spans="2:8" x14ac:dyDescent="0.2">
      <c r="B35" s="434">
        <f t="shared" si="1"/>
        <v>22</v>
      </c>
      <c r="C35" s="575" t="s">
        <v>303</v>
      </c>
      <c r="D35" s="595">
        <v>9100000</v>
      </c>
      <c r="E35" s="596">
        <v>9199999</v>
      </c>
      <c r="F35" s="578">
        <f t="shared" si="0"/>
        <v>100000</v>
      </c>
      <c r="G35" s="436"/>
      <c r="H35" s="586" t="s">
        <v>781</v>
      </c>
    </row>
    <row r="36" spans="2:8" x14ac:dyDescent="0.2">
      <c r="B36" s="434">
        <f t="shared" si="1"/>
        <v>23</v>
      </c>
      <c r="C36" s="575" t="s">
        <v>303</v>
      </c>
      <c r="D36" s="595">
        <v>9200000</v>
      </c>
      <c r="E36" s="596">
        <v>9299999</v>
      </c>
      <c r="F36" s="578">
        <f t="shared" si="0"/>
        <v>100000</v>
      </c>
      <c r="G36" s="436"/>
      <c r="H36" s="586" t="s">
        <v>781</v>
      </c>
    </row>
    <row r="37" spans="2:8" x14ac:dyDescent="0.2">
      <c r="B37" s="434">
        <f t="shared" si="1"/>
        <v>24</v>
      </c>
      <c r="C37" s="575" t="s">
        <v>303</v>
      </c>
      <c r="D37" s="595">
        <v>9300000</v>
      </c>
      <c r="E37" s="596">
        <v>9399999</v>
      </c>
      <c r="F37" s="578">
        <f t="shared" si="0"/>
        <v>100000</v>
      </c>
      <c r="G37" s="436"/>
      <c r="H37" s="586" t="s">
        <v>781</v>
      </c>
    </row>
    <row r="38" spans="2:8" x14ac:dyDescent="0.2">
      <c r="B38" s="434">
        <f t="shared" si="1"/>
        <v>25</v>
      </c>
      <c r="C38" s="575" t="s">
        <v>303</v>
      </c>
      <c r="D38" s="595">
        <v>9400000</v>
      </c>
      <c r="E38" s="596">
        <v>9499999</v>
      </c>
      <c r="F38" s="578">
        <f t="shared" si="0"/>
        <v>100000</v>
      </c>
      <c r="G38" s="436"/>
      <c r="H38" s="586" t="s">
        <v>781</v>
      </c>
    </row>
    <row r="39" spans="2:8" x14ac:dyDescent="0.2">
      <c r="B39" s="434">
        <f t="shared" si="1"/>
        <v>26</v>
      </c>
      <c r="C39" s="575" t="s">
        <v>303</v>
      </c>
      <c r="D39" s="595">
        <v>9500000</v>
      </c>
      <c r="E39" s="596">
        <v>9599999</v>
      </c>
      <c r="F39" s="578">
        <f t="shared" si="0"/>
        <v>100000</v>
      </c>
      <c r="G39" s="436"/>
      <c r="H39" s="586" t="s">
        <v>781</v>
      </c>
    </row>
    <row r="40" spans="2:8" x14ac:dyDescent="0.2">
      <c r="B40" s="434">
        <f t="shared" si="1"/>
        <v>27</v>
      </c>
      <c r="C40" s="575" t="s">
        <v>303</v>
      </c>
      <c r="D40" s="595">
        <v>9600000</v>
      </c>
      <c r="E40" s="596">
        <v>9699999</v>
      </c>
      <c r="F40" s="578">
        <f t="shared" si="0"/>
        <v>100000</v>
      </c>
      <c r="G40" s="436"/>
      <c r="H40" s="586" t="s">
        <v>781</v>
      </c>
    </row>
    <row r="41" spans="2:8" x14ac:dyDescent="0.2">
      <c r="B41" s="434">
        <f t="shared" si="1"/>
        <v>28</v>
      </c>
      <c r="C41" s="575" t="s">
        <v>303</v>
      </c>
      <c r="D41" s="595">
        <v>9700000</v>
      </c>
      <c r="E41" s="596">
        <v>9799999</v>
      </c>
      <c r="F41" s="578">
        <f t="shared" si="0"/>
        <v>100000</v>
      </c>
      <c r="G41" s="436"/>
      <c r="H41" s="586" t="s">
        <v>781</v>
      </c>
    </row>
    <row r="42" spans="2:8" x14ac:dyDescent="0.2">
      <c r="B42" s="434">
        <f t="shared" si="1"/>
        <v>29</v>
      </c>
      <c r="C42" s="575" t="s">
        <v>303</v>
      </c>
      <c r="D42" s="595">
        <v>9800000</v>
      </c>
      <c r="E42" s="596">
        <v>9899999</v>
      </c>
      <c r="F42" s="578">
        <f t="shared" si="0"/>
        <v>100000</v>
      </c>
      <c r="G42" s="436"/>
      <c r="H42" s="586" t="s">
        <v>781</v>
      </c>
    </row>
    <row r="43" spans="2:8" ht="13.5" thickBot="1" x14ac:dyDescent="0.25">
      <c r="B43" s="442">
        <f t="shared" si="1"/>
        <v>30</v>
      </c>
      <c r="C43" s="576" t="s">
        <v>303</v>
      </c>
      <c r="D43" s="597">
        <v>9900000</v>
      </c>
      <c r="E43" s="598">
        <v>9999999</v>
      </c>
      <c r="F43" s="579">
        <f t="shared" si="0"/>
        <v>100000</v>
      </c>
      <c r="G43" s="567"/>
      <c r="H43" s="587" t="s">
        <v>781</v>
      </c>
    </row>
    <row r="44" spans="2:8" x14ac:dyDescent="0.2">
      <c r="B44" s="468"/>
      <c r="C44" s="469"/>
      <c r="D44" s="466"/>
      <c r="E44" s="466"/>
      <c r="F44" s="470"/>
      <c r="G44" s="471"/>
      <c r="H44" s="472"/>
    </row>
    <row r="45" spans="2:8" x14ac:dyDescent="0.2">
      <c r="B45" s="539" t="s">
        <v>887</v>
      </c>
      <c r="C45" s="450"/>
      <c r="D45" s="473"/>
      <c r="E45" s="473"/>
      <c r="F45" s="450"/>
      <c r="G45" s="453"/>
      <c r="H45" s="453"/>
    </row>
    <row r="46" spans="2:8" x14ac:dyDescent="0.2">
      <c r="B46" s="447"/>
      <c r="C46" s="450"/>
      <c r="D46" s="473"/>
      <c r="E46" s="473"/>
      <c r="F46" s="450"/>
      <c r="G46" s="453"/>
      <c r="H46" s="453"/>
    </row>
    <row r="47" spans="2:8" x14ac:dyDescent="0.2">
      <c r="B47" s="658" t="s">
        <v>852</v>
      </c>
      <c r="C47" s="450"/>
      <c r="D47" s="473"/>
      <c r="E47" s="473"/>
      <c r="F47" s="450"/>
      <c r="G47" s="453"/>
      <c r="H47" s="453"/>
    </row>
    <row r="48" spans="2:8" x14ac:dyDescent="0.2">
      <c r="B48" s="658" t="s">
        <v>853</v>
      </c>
      <c r="C48" s="450"/>
      <c r="D48" s="473"/>
      <c r="E48" s="473"/>
      <c r="F48" s="450"/>
      <c r="G48" s="453"/>
      <c r="H48" s="453"/>
    </row>
    <row r="49" spans="2:8" x14ac:dyDescent="0.2">
      <c r="B49" s="699"/>
      <c r="C49" s="699"/>
      <c r="D49" s="699"/>
      <c r="E49" s="699"/>
      <c r="F49" s="699"/>
      <c r="G49" s="699"/>
      <c r="H49" s="699"/>
    </row>
    <row r="50" spans="2:8" x14ac:dyDescent="0.2">
      <c r="B50" s="450"/>
      <c r="C50" s="450"/>
      <c r="D50" s="473"/>
      <c r="E50" s="473"/>
      <c r="F50" s="450"/>
      <c r="G50" s="453"/>
      <c r="H50" s="453"/>
    </row>
  </sheetData>
  <sheetProtection algorithmName="SHA-512" hashValue="KvSRsBVqMoQtEbMby15cOF7U5VDpKcLVCYuUsZMQ96SxE0SMQcLvov2lBzcxFBF0ujxWFY8J57BE6ZIKh1i9Iw==" saltValue="pKe/prlqYGJJsWYvTuWtiA==" spinCount="100000" sheet="1" objects="1" scenarios="1"/>
  <mergeCells count="5">
    <mergeCell ref="B49:H49"/>
    <mergeCell ref="C12:F12"/>
    <mergeCell ref="B12:B13"/>
    <mergeCell ref="H12:H13"/>
    <mergeCell ref="G12:G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31 de enero de 2013</oddFooter>
  </headerFooter>
  <drawing r:id="rId2"/>
  <legacyDrawing r:id="rId3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9"/>
  <dimension ref="B1:K43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5703125" style="415" customWidth="1"/>
    <col min="3" max="3" width="39.5703125" style="415" customWidth="1"/>
    <col min="4" max="5" width="13.7109375" style="464" customWidth="1"/>
    <col min="6" max="6" width="13.7109375" style="415" customWidth="1"/>
    <col min="7" max="7" width="10.7109375" style="462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914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885</v>
      </c>
      <c r="D12" s="693"/>
      <c r="E12" s="693"/>
      <c r="F12" s="694"/>
      <c r="G12" s="643" t="s">
        <v>855</v>
      </c>
      <c r="H12" s="644"/>
    </row>
    <row r="13" spans="2:9" ht="13.5" thickBot="1" x14ac:dyDescent="0.25">
      <c r="B13" s="696"/>
      <c r="C13" s="631" t="s">
        <v>786</v>
      </c>
      <c r="D13" s="641" t="s">
        <v>780</v>
      </c>
      <c r="E13" s="642"/>
      <c r="F13" s="639" t="s">
        <v>779</v>
      </c>
      <c r="G13" s="645" t="s">
        <v>856</v>
      </c>
      <c r="H13" s="646" t="s">
        <v>847</v>
      </c>
    </row>
    <row r="14" spans="2:9" s="551" customFormat="1" x14ac:dyDescent="0.2">
      <c r="B14" s="434">
        <v>1</v>
      </c>
      <c r="C14" s="652" t="s">
        <v>304</v>
      </c>
      <c r="D14" s="593">
        <v>9000000</v>
      </c>
      <c r="E14" s="594">
        <v>9099999</v>
      </c>
      <c r="F14" s="577">
        <f t="shared" ref="F14:F23" si="0">SUM((E14-D14)+1)</f>
        <v>100000</v>
      </c>
      <c r="G14" s="606"/>
      <c r="H14" s="653" t="s">
        <v>849</v>
      </c>
    </row>
    <row r="15" spans="2:9" s="551" customFormat="1" x14ac:dyDescent="0.2">
      <c r="B15" s="434">
        <f t="shared" ref="B15:B23" si="1">+B14+1</f>
        <v>2</v>
      </c>
      <c r="C15" s="575" t="s">
        <v>304</v>
      </c>
      <c r="D15" s="595">
        <v>9100000</v>
      </c>
      <c r="E15" s="596">
        <v>9199999</v>
      </c>
      <c r="F15" s="578">
        <f t="shared" si="0"/>
        <v>100000</v>
      </c>
      <c r="G15" s="436"/>
      <c r="H15" s="586" t="s">
        <v>849</v>
      </c>
      <c r="I15" s="564" t="s">
        <v>895</v>
      </c>
    </row>
    <row r="16" spans="2:9" s="551" customFormat="1" x14ac:dyDescent="0.2">
      <c r="B16" s="434">
        <f t="shared" si="1"/>
        <v>3</v>
      </c>
      <c r="C16" s="575" t="s">
        <v>304</v>
      </c>
      <c r="D16" s="595">
        <v>9200000</v>
      </c>
      <c r="E16" s="596">
        <v>9299999</v>
      </c>
      <c r="F16" s="578">
        <f t="shared" si="0"/>
        <v>100000</v>
      </c>
      <c r="G16" s="436"/>
      <c r="H16" s="586" t="s">
        <v>849</v>
      </c>
    </row>
    <row r="17" spans="2:8" s="551" customFormat="1" x14ac:dyDescent="0.2">
      <c r="B17" s="434">
        <f t="shared" si="1"/>
        <v>4</v>
      </c>
      <c r="C17" s="575" t="s">
        <v>304</v>
      </c>
      <c r="D17" s="595">
        <v>9300000</v>
      </c>
      <c r="E17" s="596">
        <v>9399999</v>
      </c>
      <c r="F17" s="578">
        <f t="shared" si="0"/>
        <v>100000</v>
      </c>
      <c r="G17" s="436"/>
      <c r="H17" s="586" t="s">
        <v>849</v>
      </c>
    </row>
    <row r="18" spans="2:8" s="551" customFormat="1" x14ac:dyDescent="0.2">
      <c r="B18" s="434">
        <f t="shared" si="1"/>
        <v>5</v>
      </c>
      <c r="C18" s="575" t="s">
        <v>303</v>
      </c>
      <c r="D18" s="595">
        <v>9400000</v>
      </c>
      <c r="E18" s="596">
        <v>9499999</v>
      </c>
      <c r="F18" s="578">
        <f t="shared" si="0"/>
        <v>100000</v>
      </c>
      <c r="G18" s="436"/>
      <c r="H18" s="586" t="s">
        <v>781</v>
      </c>
    </row>
    <row r="19" spans="2:8" s="551" customFormat="1" x14ac:dyDescent="0.2">
      <c r="B19" s="434">
        <f t="shared" si="1"/>
        <v>6</v>
      </c>
      <c r="C19" s="575" t="s">
        <v>303</v>
      </c>
      <c r="D19" s="595">
        <v>9500000</v>
      </c>
      <c r="E19" s="596">
        <v>9599999</v>
      </c>
      <c r="F19" s="578">
        <f t="shared" si="0"/>
        <v>100000</v>
      </c>
      <c r="G19" s="436"/>
      <c r="H19" s="586" t="s">
        <v>781</v>
      </c>
    </row>
    <row r="20" spans="2:8" s="551" customFormat="1" x14ac:dyDescent="0.2">
      <c r="B20" s="434">
        <f t="shared" si="1"/>
        <v>7</v>
      </c>
      <c r="C20" s="575" t="s">
        <v>303</v>
      </c>
      <c r="D20" s="595">
        <v>9600000</v>
      </c>
      <c r="E20" s="596">
        <v>9699999</v>
      </c>
      <c r="F20" s="578">
        <f t="shared" si="0"/>
        <v>100000</v>
      </c>
      <c r="G20" s="436"/>
      <c r="H20" s="586" t="s">
        <v>781</v>
      </c>
    </row>
    <row r="21" spans="2:8" s="551" customFormat="1" x14ac:dyDescent="0.2">
      <c r="B21" s="434">
        <f t="shared" si="1"/>
        <v>8</v>
      </c>
      <c r="C21" s="575" t="s">
        <v>303</v>
      </c>
      <c r="D21" s="595">
        <v>9700000</v>
      </c>
      <c r="E21" s="596">
        <v>9799999</v>
      </c>
      <c r="F21" s="578">
        <f t="shared" si="0"/>
        <v>100000</v>
      </c>
      <c r="G21" s="436"/>
      <c r="H21" s="586" t="s">
        <v>781</v>
      </c>
    </row>
    <row r="22" spans="2:8" s="551" customFormat="1" x14ac:dyDescent="0.2">
      <c r="B22" s="434">
        <f t="shared" si="1"/>
        <v>9</v>
      </c>
      <c r="C22" s="575" t="s">
        <v>303</v>
      </c>
      <c r="D22" s="595">
        <v>9800000</v>
      </c>
      <c r="E22" s="596">
        <v>9899999</v>
      </c>
      <c r="F22" s="578">
        <f t="shared" si="0"/>
        <v>100000</v>
      </c>
      <c r="G22" s="436"/>
      <c r="H22" s="586" t="s">
        <v>781</v>
      </c>
    </row>
    <row r="23" spans="2:8" s="551" customFormat="1" ht="13.5" thickBot="1" x14ac:dyDescent="0.25">
      <c r="B23" s="442">
        <f t="shared" si="1"/>
        <v>10</v>
      </c>
      <c r="C23" s="576" t="s">
        <v>303</v>
      </c>
      <c r="D23" s="597">
        <v>9900000</v>
      </c>
      <c r="E23" s="598">
        <v>9999999</v>
      </c>
      <c r="F23" s="579">
        <f t="shared" si="0"/>
        <v>100000</v>
      </c>
      <c r="G23" s="567"/>
      <c r="H23" s="587" t="s">
        <v>781</v>
      </c>
    </row>
    <row r="24" spans="2:8" s="551" customFormat="1" x14ac:dyDescent="0.2">
      <c r="B24" s="468"/>
      <c r="C24" s="415"/>
      <c r="D24" s="464"/>
      <c r="E24" s="464"/>
      <c r="F24" s="461"/>
      <c r="G24" s="461"/>
      <c r="H24" s="608"/>
    </row>
    <row r="25" spans="2:8" s="551" customFormat="1" x14ac:dyDescent="0.2">
      <c r="B25" s="539" t="s">
        <v>887</v>
      </c>
      <c r="C25" s="661"/>
      <c r="D25" s="662"/>
      <c r="E25" s="662"/>
      <c r="F25" s="661"/>
      <c r="G25" s="663"/>
      <c r="H25" s="664"/>
    </row>
    <row r="26" spans="2:8" s="433" customFormat="1" x14ac:dyDescent="0.2">
      <c r="B26" s="447"/>
      <c r="C26" s="415"/>
      <c r="D26" s="464"/>
      <c r="E26" s="464"/>
      <c r="F26" s="415"/>
      <c r="G26" s="462"/>
      <c r="H26" s="608"/>
    </row>
    <row r="27" spans="2:8" s="540" customFormat="1" x14ac:dyDescent="0.2">
      <c r="B27" s="658" t="s">
        <v>852</v>
      </c>
      <c r="C27" s="415"/>
      <c r="D27" s="464"/>
      <c r="E27" s="464"/>
      <c r="F27" s="415"/>
      <c r="G27" s="462"/>
      <c r="H27" s="608"/>
    </row>
    <row r="28" spans="2:8" x14ac:dyDescent="0.2">
      <c r="B28" s="658" t="s">
        <v>853</v>
      </c>
      <c r="H28" s="608"/>
    </row>
    <row r="29" spans="2:8" x14ac:dyDescent="0.2">
      <c r="B29" s="448"/>
      <c r="H29" s="608"/>
    </row>
    <row r="30" spans="2:8" x14ac:dyDescent="0.2">
      <c r="B30" s="448"/>
      <c r="H30" s="608"/>
    </row>
    <row r="31" spans="2:8" x14ac:dyDescent="0.2">
      <c r="B31" s="659"/>
      <c r="C31" s="659"/>
      <c r="D31" s="659"/>
      <c r="E31" s="659"/>
      <c r="F31" s="659"/>
      <c r="G31" s="659"/>
      <c r="H31" s="659"/>
    </row>
    <row r="32" spans="2:8" x14ac:dyDescent="0.2">
      <c r="B32" s="660"/>
      <c r="C32" s="660"/>
      <c r="D32" s="660"/>
      <c r="E32" s="660"/>
      <c r="F32" s="660"/>
      <c r="G32" s="660"/>
      <c r="H32" s="660"/>
    </row>
    <row r="33" spans="2:11" x14ac:dyDescent="0.2">
      <c r="B33" s="660"/>
      <c r="C33" s="660"/>
      <c r="D33" s="660"/>
      <c r="E33" s="660"/>
      <c r="F33" s="660"/>
      <c r="G33" s="660"/>
      <c r="H33" s="660"/>
    </row>
    <row r="34" spans="2:11" x14ac:dyDescent="0.2">
      <c r="B34" s="660"/>
      <c r="C34" s="660"/>
      <c r="D34" s="660"/>
      <c r="E34" s="660"/>
      <c r="F34" s="660"/>
      <c r="G34" s="660"/>
      <c r="H34" s="660"/>
      <c r="I34" s="550"/>
      <c r="J34" s="550"/>
      <c r="K34" s="433"/>
    </row>
    <row r="35" spans="2:11" x14ac:dyDescent="0.2">
      <c r="B35" s="660"/>
      <c r="C35" s="660"/>
      <c r="D35" s="660"/>
      <c r="E35" s="660"/>
      <c r="F35" s="660"/>
      <c r="G35" s="660"/>
      <c r="H35" s="660"/>
      <c r="I35" s="550"/>
      <c r="J35" s="550"/>
      <c r="K35" s="433"/>
    </row>
    <row r="36" spans="2:11" x14ac:dyDescent="0.2">
      <c r="B36" s="555"/>
      <c r="C36" s="550"/>
      <c r="D36" s="556"/>
      <c r="E36" s="570"/>
      <c r="F36" s="561" t="s">
        <v>779</v>
      </c>
      <c r="G36" s="562" t="s">
        <v>856</v>
      </c>
      <c r="H36" s="563" t="s">
        <v>847</v>
      </c>
      <c r="I36" s="550"/>
      <c r="J36" s="550"/>
      <c r="K36" s="433"/>
    </row>
    <row r="37" spans="2:11" x14ac:dyDescent="0.2">
      <c r="B37" s="555"/>
      <c r="C37" s="550"/>
      <c r="D37" s="556"/>
      <c r="E37" s="570"/>
      <c r="F37" s="564"/>
      <c r="G37" s="565"/>
      <c r="H37" s="566" t="s">
        <v>859</v>
      </c>
      <c r="I37" s="550"/>
      <c r="J37" s="550"/>
      <c r="K37" s="433"/>
    </row>
    <row r="38" spans="2:11" x14ac:dyDescent="0.2">
      <c r="B38" s="555"/>
      <c r="C38" s="550"/>
      <c r="D38" s="556"/>
      <c r="E38" s="570"/>
      <c r="F38" s="561" t="s">
        <v>779</v>
      </c>
      <c r="G38" s="562" t="s">
        <v>856</v>
      </c>
      <c r="H38" s="563" t="s">
        <v>847</v>
      </c>
      <c r="I38" s="550"/>
      <c r="J38" s="550"/>
      <c r="K38" s="433"/>
    </row>
    <row r="39" spans="2:11" x14ac:dyDescent="0.2">
      <c r="B39" s="555"/>
      <c r="C39" s="550"/>
      <c r="D39" s="556"/>
      <c r="E39" s="570"/>
      <c r="F39" s="564"/>
      <c r="G39" s="565"/>
      <c r="H39" s="566" t="s">
        <v>848</v>
      </c>
      <c r="I39" s="550"/>
      <c r="J39" s="550"/>
      <c r="K39" s="433"/>
    </row>
    <row r="40" spans="2:11" x14ac:dyDescent="0.2">
      <c r="B40" s="555"/>
      <c r="C40" s="550"/>
      <c r="D40" s="556"/>
      <c r="E40" s="570"/>
      <c r="F40" s="571"/>
      <c r="G40" s="572"/>
      <c r="H40" s="573"/>
      <c r="I40" s="550"/>
      <c r="J40" s="550"/>
      <c r="K40" s="433"/>
    </row>
    <row r="41" spans="2:11" x14ac:dyDescent="0.2">
      <c r="B41" s="559"/>
      <c r="C41" s="550"/>
      <c r="D41" s="556"/>
      <c r="E41" s="556"/>
      <c r="F41" s="560"/>
      <c r="G41" s="557"/>
      <c r="H41" s="558"/>
      <c r="I41" s="550"/>
      <c r="J41" s="550"/>
    </row>
    <row r="42" spans="2:11" x14ac:dyDescent="0.2">
      <c r="B42" s="416"/>
      <c r="D42" s="477"/>
      <c r="E42" s="477"/>
      <c r="F42" s="483"/>
      <c r="G42" s="484"/>
      <c r="H42" s="485"/>
      <c r="I42" s="536"/>
    </row>
    <row r="43" spans="2:11" x14ac:dyDescent="0.2">
      <c r="B43" s="416"/>
      <c r="D43" s="477"/>
      <c r="E43" s="477"/>
      <c r="F43" s="536"/>
      <c r="G43" s="486"/>
      <c r="H43" s="487"/>
      <c r="I43" s="536"/>
    </row>
  </sheetData>
  <sheetProtection algorithmName="SHA-512" hashValue="S6yMjZLzKoW0F6rjDnE4wmmTTtqOA6kNFcI950K0uSxK6bit5JCIt6cI5JYFwyPmdFECmmKYWcNGfLT//csLew==" saltValue="08jZhwkejXmAvyRD7wzGZA==" spinCount="100000" sheet="1" objects="1" scenarios="1"/>
  <mergeCells count="2">
    <mergeCell ref="C12:F12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I133"/>
  <sheetViews>
    <sheetView zoomScaleNormal="100" workbookViewId="0">
      <selection activeCell="B7" sqref="B7"/>
    </sheetView>
  </sheetViews>
  <sheetFormatPr baseColWidth="10" defaultRowHeight="12.75" x14ac:dyDescent="0.2"/>
  <cols>
    <col min="1" max="1" width="11.42578125" style="415"/>
    <col min="2" max="2" width="5.42578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54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915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916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892</v>
      </c>
      <c r="D12" s="713"/>
      <c r="E12" s="713"/>
      <c r="F12" s="714"/>
      <c r="G12" s="643" t="s">
        <v>855</v>
      </c>
      <c r="H12" s="644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2"/>
      <c r="F13" s="639" t="s">
        <v>779</v>
      </c>
      <c r="G13" s="645" t="s">
        <v>856</v>
      </c>
      <c r="H13" s="646" t="s">
        <v>847</v>
      </c>
    </row>
    <row r="14" spans="2:9" s="451" customFormat="1" ht="13.5" customHeight="1" x14ac:dyDescent="0.2">
      <c r="B14" s="488">
        <v>1</v>
      </c>
      <c r="C14" s="574" t="s">
        <v>303</v>
      </c>
      <c r="D14" s="532" t="s">
        <v>869</v>
      </c>
      <c r="E14" s="533" t="s">
        <v>3</v>
      </c>
      <c r="F14" s="489">
        <v>100000</v>
      </c>
      <c r="G14" s="525"/>
      <c r="H14" s="490" t="s">
        <v>781</v>
      </c>
    </row>
    <row r="15" spans="2:9" s="451" customFormat="1" ht="13.5" customHeight="1" x14ac:dyDescent="0.2">
      <c r="B15" s="441">
        <f t="shared" ref="B15:B70" si="0">+B14+1</f>
        <v>2</v>
      </c>
      <c r="C15" s="474" t="s">
        <v>303</v>
      </c>
      <c r="D15" s="532" t="s">
        <v>868</v>
      </c>
      <c r="E15" s="533" t="s">
        <v>2</v>
      </c>
      <c r="F15" s="439">
        <v>100000</v>
      </c>
      <c r="G15" s="526"/>
      <c r="H15" s="437" t="s">
        <v>781</v>
      </c>
    </row>
    <row r="16" spans="2:9" s="451" customFormat="1" ht="13.5" customHeight="1" x14ac:dyDescent="0.2">
      <c r="B16" s="441">
        <f t="shared" si="0"/>
        <v>3</v>
      </c>
      <c r="C16" s="474" t="s">
        <v>303</v>
      </c>
      <c r="D16" s="532" t="s">
        <v>867</v>
      </c>
      <c r="E16" s="533" t="s">
        <v>1</v>
      </c>
      <c r="F16" s="439">
        <v>100000</v>
      </c>
      <c r="G16" s="526"/>
      <c r="H16" s="437" t="s">
        <v>781</v>
      </c>
    </row>
    <row r="17" spans="2:8" s="451" customFormat="1" ht="13.5" customHeight="1" x14ac:dyDescent="0.2">
      <c r="B17" s="441">
        <f t="shared" si="0"/>
        <v>4</v>
      </c>
      <c r="C17" s="474" t="s">
        <v>303</v>
      </c>
      <c r="D17" s="532" t="s">
        <v>866</v>
      </c>
      <c r="E17" s="533" t="s">
        <v>0</v>
      </c>
      <c r="F17" s="439">
        <v>100000</v>
      </c>
      <c r="G17" s="526"/>
      <c r="H17" s="437" t="s">
        <v>781</v>
      </c>
    </row>
    <row r="18" spans="2:8" s="451" customFormat="1" ht="13.5" customHeight="1" x14ac:dyDescent="0.2">
      <c r="B18" s="441">
        <f t="shared" si="0"/>
        <v>5</v>
      </c>
      <c r="C18" s="474" t="s">
        <v>303</v>
      </c>
      <c r="D18" s="532" t="s">
        <v>865</v>
      </c>
      <c r="E18" s="533" t="s">
        <v>875</v>
      </c>
      <c r="F18" s="439">
        <v>100000</v>
      </c>
      <c r="G18" s="526"/>
      <c r="H18" s="437" t="s">
        <v>781</v>
      </c>
    </row>
    <row r="19" spans="2:8" s="451" customFormat="1" ht="13.5" customHeight="1" x14ac:dyDescent="0.2">
      <c r="B19" s="441">
        <f t="shared" si="0"/>
        <v>6</v>
      </c>
      <c r="C19" s="474" t="s">
        <v>303</v>
      </c>
      <c r="D19" s="532" t="s">
        <v>864</v>
      </c>
      <c r="E19" s="533" t="s">
        <v>874</v>
      </c>
      <c r="F19" s="439">
        <v>100000</v>
      </c>
      <c r="G19" s="526"/>
      <c r="H19" s="437" t="s">
        <v>781</v>
      </c>
    </row>
    <row r="20" spans="2:8" s="451" customFormat="1" ht="13.5" customHeight="1" x14ac:dyDescent="0.2">
      <c r="B20" s="441">
        <f t="shared" si="0"/>
        <v>7</v>
      </c>
      <c r="C20" s="474" t="s">
        <v>303</v>
      </c>
      <c r="D20" s="532" t="s">
        <v>863</v>
      </c>
      <c r="E20" s="533" t="s">
        <v>873</v>
      </c>
      <c r="F20" s="439">
        <v>100000</v>
      </c>
      <c r="G20" s="526"/>
      <c r="H20" s="437" t="s">
        <v>781</v>
      </c>
    </row>
    <row r="21" spans="2:8" s="451" customFormat="1" ht="13.5" customHeight="1" x14ac:dyDescent="0.2">
      <c r="B21" s="441">
        <f t="shared" si="0"/>
        <v>8</v>
      </c>
      <c r="C21" s="474" t="s">
        <v>303</v>
      </c>
      <c r="D21" s="532" t="s">
        <v>862</v>
      </c>
      <c r="E21" s="533" t="s">
        <v>872</v>
      </c>
      <c r="F21" s="439">
        <v>100000</v>
      </c>
      <c r="G21" s="526"/>
      <c r="H21" s="437" t="s">
        <v>781</v>
      </c>
    </row>
    <row r="22" spans="2:8" s="451" customFormat="1" ht="13.5" customHeight="1" x14ac:dyDescent="0.2">
      <c r="B22" s="441">
        <f t="shared" si="0"/>
        <v>9</v>
      </c>
      <c r="C22" s="474" t="s">
        <v>303</v>
      </c>
      <c r="D22" s="532" t="s">
        <v>861</v>
      </c>
      <c r="E22" s="533" t="s">
        <v>871</v>
      </c>
      <c r="F22" s="439">
        <v>100000</v>
      </c>
      <c r="G22" s="526"/>
      <c r="H22" s="437" t="s">
        <v>781</v>
      </c>
    </row>
    <row r="23" spans="2:8" s="451" customFormat="1" ht="13.5" customHeight="1" x14ac:dyDescent="0.2">
      <c r="B23" s="441">
        <f t="shared" si="0"/>
        <v>10</v>
      </c>
      <c r="C23" s="474" t="s">
        <v>303</v>
      </c>
      <c r="D23" s="532" t="s">
        <v>860</v>
      </c>
      <c r="E23" s="533" t="s">
        <v>870</v>
      </c>
      <c r="F23" s="439">
        <v>100000</v>
      </c>
      <c r="G23" s="526"/>
      <c r="H23" s="437" t="s">
        <v>781</v>
      </c>
    </row>
    <row r="24" spans="2:8" s="451" customFormat="1" ht="13.5" customHeight="1" x14ac:dyDescent="0.2">
      <c r="B24" s="441">
        <f t="shared" si="0"/>
        <v>11</v>
      </c>
      <c r="C24" s="474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526"/>
      <c r="H24" s="437" t="s">
        <v>781</v>
      </c>
    </row>
    <row r="25" spans="2:8" s="451" customFormat="1" ht="13.5" customHeight="1" x14ac:dyDescent="0.2">
      <c r="B25" s="441">
        <f t="shared" si="0"/>
        <v>12</v>
      </c>
      <c r="C25" s="474" t="s">
        <v>303</v>
      </c>
      <c r="D25" s="495">
        <v>1100000</v>
      </c>
      <c r="E25" s="456">
        <v>1199999</v>
      </c>
      <c r="F25" s="439">
        <f t="shared" si="1"/>
        <v>100000</v>
      </c>
      <c r="G25" s="526"/>
      <c r="H25" s="437" t="s">
        <v>781</v>
      </c>
    </row>
    <row r="26" spans="2:8" s="451" customFormat="1" ht="13.5" customHeight="1" x14ac:dyDescent="0.2">
      <c r="B26" s="441">
        <f t="shared" si="0"/>
        <v>13</v>
      </c>
      <c r="C26" s="474" t="s">
        <v>303</v>
      </c>
      <c r="D26" s="496">
        <v>1200000</v>
      </c>
      <c r="E26" s="456">
        <v>1299999</v>
      </c>
      <c r="F26" s="439">
        <f t="shared" si="1"/>
        <v>100000</v>
      </c>
      <c r="G26" s="526"/>
      <c r="H26" s="437" t="s">
        <v>781</v>
      </c>
    </row>
    <row r="27" spans="2:8" s="451" customFormat="1" ht="13.5" customHeight="1" x14ac:dyDescent="0.2">
      <c r="B27" s="441">
        <f t="shared" si="0"/>
        <v>14</v>
      </c>
      <c r="C27" s="474" t="s">
        <v>303</v>
      </c>
      <c r="D27" s="495">
        <v>1300000</v>
      </c>
      <c r="E27" s="456">
        <v>1399999</v>
      </c>
      <c r="F27" s="439">
        <f t="shared" si="1"/>
        <v>100000</v>
      </c>
      <c r="G27" s="526"/>
      <c r="H27" s="437" t="s">
        <v>781</v>
      </c>
    </row>
    <row r="28" spans="2:8" s="451" customFormat="1" ht="13.5" customHeight="1" x14ac:dyDescent="0.2">
      <c r="B28" s="441">
        <f t="shared" si="0"/>
        <v>15</v>
      </c>
      <c r="C28" s="474" t="s">
        <v>303</v>
      </c>
      <c r="D28" s="496">
        <v>1400000</v>
      </c>
      <c r="E28" s="456">
        <v>1499999</v>
      </c>
      <c r="F28" s="439">
        <f t="shared" si="1"/>
        <v>100000</v>
      </c>
      <c r="G28" s="526"/>
      <c r="H28" s="437" t="s">
        <v>781</v>
      </c>
    </row>
    <row r="29" spans="2:8" s="451" customFormat="1" ht="13.5" customHeight="1" x14ac:dyDescent="0.2">
      <c r="B29" s="441">
        <f t="shared" si="0"/>
        <v>16</v>
      </c>
      <c r="C29" s="508" t="s">
        <v>303</v>
      </c>
      <c r="D29" s="492">
        <v>1500000</v>
      </c>
      <c r="E29" s="493">
        <v>1599999</v>
      </c>
      <c r="F29" s="494">
        <f t="shared" si="1"/>
        <v>100000</v>
      </c>
      <c r="G29" s="526"/>
      <c r="H29" s="475" t="s">
        <v>781</v>
      </c>
    </row>
    <row r="30" spans="2:8" s="451" customFormat="1" ht="13.5" customHeight="1" x14ac:dyDescent="0.2">
      <c r="B30" s="441">
        <f t="shared" si="0"/>
        <v>17</v>
      </c>
      <c r="C30" s="474" t="s">
        <v>303</v>
      </c>
      <c r="D30" s="496">
        <v>1600000</v>
      </c>
      <c r="E30" s="456">
        <v>1699999</v>
      </c>
      <c r="F30" s="439">
        <f t="shared" si="1"/>
        <v>100000</v>
      </c>
      <c r="G30" s="526"/>
      <c r="H30" s="437" t="s">
        <v>781</v>
      </c>
    </row>
    <row r="31" spans="2:8" s="451" customFormat="1" ht="13.5" customHeight="1" x14ac:dyDescent="0.2">
      <c r="B31" s="441">
        <f t="shared" si="0"/>
        <v>18</v>
      </c>
      <c r="C31" s="474" t="s">
        <v>303</v>
      </c>
      <c r="D31" s="496">
        <v>1700000</v>
      </c>
      <c r="E31" s="456">
        <v>1799999</v>
      </c>
      <c r="F31" s="439">
        <f t="shared" si="1"/>
        <v>100000</v>
      </c>
      <c r="G31" s="526"/>
      <c r="H31" s="437" t="s">
        <v>781</v>
      </c>
    </row>
    <row r="32" spans="2:8" s="451" customFormat="1" ht="13.5" customHeight="1" x14ac:dyDescent="0.2">
      <c r="B32" s="441">
        <f t="shared" si="0"/>
        <v>19</v>
      </c>
      <c r="C32" s="474" t="s">
        <v>303</v>
      </c>
      <c r="D32" s="496">
        <v>1800000</v>
      </c>
      <c r="E32" s="456">
        <v>1899999</v>
      </c>
      <c r="F32" s="439">
        <f t="shared" si="1"/>
        <v>100000</v>
      </c>
      <c r="G32" s="526"/>
      <c r="H32" s="437" t="s">
        <v>781</v>
      </c>
    </row>
    <row r="33" spans="2:8" s="451" customFormat="1" ht="13.5" customHeight="1" x14ac:dyDescent="0.2">
      <c r="B33" s="441">
        <f t="shared" si="0"/>
        <v>20</v>
      </c>
      <c r="C33" s="474" t="s">
        <v>303</v>
      </c>
      <c r="D33" s="496">
        <v>1900000</v>
      </c>
      <c r="E33" s="456">
        <v>1999999</v>
      </c>
      <c r="F33" s="439">
        <f t="shared" si="1"/>
        <v>100000</v>
      </c>
      <c r="G33" s="526"/>
      <c r="H33" s="437" t="s">
        <v>781</v>
      </c>
    </row>
    <row r="34" spans="2:8" s="451" customFormat="1" ht="13.5" customHeight="1" x14ac:dyDescent="0.2">
      <c r="B34" s="441">
        <f t="shared" si="0"/>
        <v>21</v>
      </c>
      <c r="C34" s="474" t="s">
        <v>893</v>
      </c>
      <c r="D34" s="492">
        <v>2000000</v>
      </c>
      <c r="E34" s="493">
        <v>2099999</v>
      </c>
      <c r="F34" s="494">
        <f t="shared" si="1"/>
        <v>100000</v>
      </c>
      <c r="G34" s="526"/>
      <c r="H34" s="475" t="s">
        <v>850</v>
      </c>
    </row>
    <row r="35" spans="2:8" s="451" customFormat="1" ht="13.5" customHeight="1" x14ac:dyDescent="0.2">
      <c r="B35" s="441">
        <f t="shared" si="0"/>
        <v>22</v>
      </c>
      <c r="C35" s="474" t="s">
        <v>893</v>
      </c>
      <c r="D35" s="495">
        <v>2100000</v>
      </c>
      <c r="E35" s="456">
        <v>2199999</v>
      </c>
      <c r="F35" s="439">
        <f t="shared" si="1"/>
        <v>100000</v>
      </c>
      <c r="G35" s="526"/>
      <c r="H35" s="437" t="s">
        <v>850</v>
      </c>
    </row>
    <row r="36" spans="2:8" s="451" customFormat="1" ht="13.5" customHeight="1" x14ac:dyDescent="0.2">
      <c r="B36" s="441">
        <f t="shared" si="0"/>
        <v>23</v>
      </c>
      <c r="C36" s="474" t="s">
        <v>893</v>
      </c>
      <c r="D36" s="496">
        <v>2200000</v>
      </c>
      <c r="E36" s="456">
        <v>2299999</v>
      </c>
      <c r="F36" s="439">
        <f t="shared" si="1"/>
        <v>100000</v>
      </c>
      <c r="G36" s="526"/>
      <c r="H36" s="437" t="s">
        <v>850</v>
      </c>
    </row>
    <row r="37" spans="2:8" s="451" customFormat="1" ht="13.5" customHeight="1" x14ac:dyDescent="0.2">
      <c r="B37" s="441">
        <f t="shared" si="0"/>
        <v>24</v>
      </c>
      <c r="C37" s="474" t="s">
        <v>893</v>
      </c>
      <c r="D37" s="495">
        <v>2300000</v>
      </c>
      <c r="E37" s="456">
        <v>2399999</v>
      </c>
      <c r="F37" s="439">
        <f t="shared" si="1"/>
        <v>100000</v>
      </c>
      <c r="G37" s="526"/>
      <c r="H37" s="437" t="s">
        <v>850</v>
      </c>
    </row>
    <row r="38" spans="2:8" s="451" customFormat="1" ht="13.5" customHeight="1" x14ac:dyDescent="0.2">
      <c r="B38" s="441">
        <f t="shared" si="0"/>
        <v>25</v>
      </c>
      <c r="C38" s="474" t="s">
        <v>893</v>
      </c>
      <c r="D38" s="496">
        <v>2400000</v>
      </c>
      <c r="E38" s="456">
        <v>2499999</v>
      </c>
      <c r="F38" s="439">
        <f t="shared" si="1"/>
        <v>100000</v>
      </c>
      <c r="G38" s="526"/>
      <c r="H38" s="437" t="s">
        <v>850</v>
      </c>
    </row>
    <row r="39" spans="2:8" s="451" customFormat="1" ht="13.5" customHeight="1" x14ac:dyDescent="0.2">
      <c r="B39" s="441">
        <f t="shared" si="0"/>
        <v>26</v>
      </c>
      <c r="C39" s="474" t="s">
        <v>303</v>
      </c>
      <c r="D39" s="492">
        <v>2500000</v>
      </c>
      <c r="E39" s="493">
        <v>2599999</v>
      </c>
      <c r="F39" s="439">
        <f t="shared" si="1"/>
        <v>100000</v>
      </c>
      <c r="G39" s="527"/>
      <c r="H39" s="437" t="s">
        <v>781</v>
      </c>
    </row>
    <row r="40" spans="2:8" s="451" customFormat="1" ht="13.5" customHeight="1" x14ac:dyDescent="0.2">
      <c r="B40" s="476">
        <f t="shared" si="0"/>
        <v>27</v>
      </c>
      <c r="C40" s="474" t="s">
        <v>303</v>
      </c>
      <c r="D40" s="495">
        <v>2600000</v>
      </c>
      <c r="E40" s="456">
        <v>2699999</v>
      </c>
      <c r="F40" s="435">
        <f t="shared" si="1"/>
        <v>100000</v>
      </c>
      <c r="G40" s="526"/>
      <c r="H40" s="437" t="s">
        <v>781</v>
      </c>
    </row>
    <row r="41" spans="2:8" s="451" customFormat="1" ht="13.5" customHeight="1" x14ac:dyDescent="0.2">
      <c r="B41" s="441">
        <f t="shared" si="0"/>
        <v>28</v>
      </c>
      <c r="C41" s="474" t="s">
        <v>303</v>
      </c>
      <c r="D41" s="495">
        <v>2700000</v>
      </c>
      <c r="E41" s="456">
        <v>2799999</v>
      </c>
      <c r="F41" s="435">
        <f t="shared" si="1"/>
        <v>100000</v>
      </c>
      <c r="G41" s="526"/>
      <c r="H41" s="437" t="s">
        <v>781</v>
      </c>
    </row>
    <row r="42" spans="2:8" s="451" customFormat="1" ht="13.5" customHeight="1" x14ac:dyDescent="0.2">
      <c r="B42" s="441">
        <f t="shared" si="0"/>
        <v>29</v>
      </c>
      <c r="C42" s="474" t="s">
        <v>303</v>
      </c>
      <c r="D42" s="495">
        <v>2800000</v>
      </c>
      <c r="E42" s="456">
        <v>2899999</v>
      </c>
      <c r="F42" s="439">
        <f t="shared" si="1"/>
        <v>100000</v>
      </c>
      <c r="G42" s="526"/>
      <c r="H42" s="437" t="s">
        <v>781</v>
      </c>
    </row>
    <row r="43" spans="2:8" s="451" customFormat="1" ht="13.5" customHeight="1" x14ac:dyDescent="0.2">
      <c r="B43" s="441">
        <f t="shared" si="0"/>
        <v>30</v>
      </c>
      <c r="C43" s="474" t="s">
        <v>303</v>
      </c>
      <c r="D43" s="495">
        <v>2900000</v>
      </c>
      <c r="E43" s="456">
        <v>2999999</v>
      </c>
      <c r="F43" s="439">
        <f t="shared" si="1"/>
        <v>100000</v>
      </c>
      <c r="G43" s="526"/>
      <c r="H43" s="437" t="s">
        <v>781</v>
      </c>
    </row>
    <row r="44" spans="2:8" s="451" customFormat="1" ht="13.5" customHeight="1" x14ac:dyDescent="0.2">
      <c r="B44" s="441">
        <f t="shared" si="0"/>
        <v>31</v>
      </c>
      <c r="C44" s="509" t="s">
        <v>304</v>
      </c>
      <c r="D44" s="497">
        <v>3000000</v>
      </c>
      <c r="E44" s="455">
        <v>3099999</v>
      </c>
      <c r="F44" s="494">
        <f t="shared" si="1"/>
        <v>100000</v>
      </c>
      <c r="G44" s="528"/>
      <c r="H44" s="438" t="s">
        <v>849</v>
      </c>
    </row>
    <row r="45" spans="2:8" s="451" customFormat="1" ht="13.5" customHeight="1" x14ac:dyDescent="0.2">
      <c r="B45" s="441">
        <f t="shared" si="0"/>
        <v>32</v>
      </c>
      <c r="C45" s="509" t="s">
        <v>304</v>
      </c>
      <c r="D45" s="497">
        <v>3100000</v>
      </c>
      <c r="E45" s="455">
        <v>3199999</v>
      </c>
      <c r="F45" s="439">
        <f t="shared" si="1"/>
        <v>100000</v>
      </c>
      <c r="G45" s="528"/>
      <c r="H45" s="438" t="s">
        <v>849</v>
      </c>
    </row>
    <row r="46" spans="2:8" s="451" customFormat="1" ht="13.5" customHeight="1" x14ac:dyDescent="0.2">
      <c r="B46" s="441">
        <f t="shared" si="0"/>
        <v>33</v>
      </c>
      <c r="C46" s="509" t="s">
        <v>304</v>
      </c>
      <c r="D46" s="497">
        <v>3200000</v>
      </c>
      <c r="E46" s="455">
        <v>3299999</v>
      </c>
      <c r="F46" s="439">
        <f t="shared" si="1"/>
        <v>100000</v>
      </c>
      <c r="G46" s="528"/>
      <c r="H46" s="438" t="s">
        <v>849</v>
      </c>
    </row>
    <row r="47" spans="2:8" s="451" customFormat="1" ht="13.5" customHeight="1" x14ac:dyDescent="0.2">
      <c r="B47" s="441">
        <f t="shared" si="0"/>
        <v>34</v>
      </c>
      <c r="C47" s="509" t="s">
        <v>304</v>
      </c>
      <c r="D47" s="497">
        <v>3300000</v>
      </c>
      <c r="E47" s="455">
        <v>3399999</v>
      </c>
      <c r="F47" s="439">
        <f t="shared" si="1"/>
        <v>100000</v>
      </c>
      <c r="G47" s="528"/>
      <c r="H47" s="438" t="s">
        <v>849</v>
      </c>
    </row>
    <row r="48" spans="2:8" s="451" customFormat="1" ht="13.5" customHeight="1" x14ac:dyDescent="0.2">
      <c r="B48" s="441">
        <f t="shared" si="0"/>
        <v>35</v>
      </c>
      <c r="C48" s="509" t="s">
        <v>304</v>
      </c>
      <c r="D48" s="497">
        <v>3400000</v>
      </c>
      <c r="E48" s="455">
        <v>3499999</v>
      </c>
      <c r="F48" s="439">
        <f t="shared" si="1"/>
        <v>100000</v>
      </c>
      <c r="G48" s="528"/>
      <c r="H48" s="438" t="s">
        <v>849</v>
      </c>
    </row>
    <row r="49" spans="2:8" s="451" customFormat="1" ht="13.5" customHeight="1" x14ac:dyDescent="0.2">
      <c r="B49" s="441">
        <f t="shared" si="0"/>
        <v>36</v>
      </c>
      <c r="C49" s="509" t="s">
        <v>304</v>
      </c>
      <c r="D49" s="497">
        <v>3500000</v>
      </c>
      <c r="E49" s="455">
        <v>3599999</v>
      </c>
      <c r="F49" s="439">
        <f t="shared" si="1"/>
        <v>100000</v>
      </c>
      <c r="G49" s="528"/>
      <c r="H49" s="438" t="s">
        <v>849</v>
      </c>
    </row>
    <row r="50" spans="2:8" s="451" customFormat="1" ht="13.5" customHeight="1" x14ac:dyDescent="0.2">
      <c r="B50" s="441">
        <f t="shared" si="0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528"/>
      <c r="H50" s="438" t="s">
        <v>781</v>
      </c>
    </row>
    <row r="51" spans="2:8" s="543" customFormat="1" ht="13.5" customHeight="1" x14ac:dyDescent="0.2">
      <c r="B51" s="441">
        <f t="shared" si="0"/>
        <v>38</v>
      </c>
      <c r="C51" s="509" t="s">
        <v>304</v>
      </c>
      <c r="D51" s="497">
        <v>3700000</v>
      </c>
      <c r="E51" s="455">
        <v>3799999</v>
      </c>
      <c r="F51" s="439">
        <f t="shared" si="1"/>
        <v>100000</v>
      </c>
      <c r="G51" s="528"/>
      <c r="H51" s="438" t="s">
        <v>849</v>
      </c>
    </row>
    <row r="52" spans="2:8" s="543" customFormat="1" ht="13.5" customHeight="1" x14ac:dyDescent="0.2">
      <c r="B52" s="441">
        <f t="shared" si="0"/>
        <v>39</v>
      </c>
      <c r="C52" s="509" t="s">
        <v>304</v>
      </c>
      <c r="D52" s="497">
        <v>3800000</v>
      </c>
      <c r="E52" s="455">
        <v>3899999</v>
      </c>
      <c r="F52" s="439">
        <f t="shared" si="1"/>
        <v>100000</v>
      </c>
      <c r="G52" s="528"/>
      <c r="H52" s="438" t="s">
        <v>849</v>
      </c>
    </row>
    <row r="53" spans="2:8" s="543" customFormat="1" ht="13.5" customHeight="1" x14ac:dyDescent="0.2">
      <c r="B53" s="441">
        <f t="shared" si="0"/>
        <v>40</v>
      </c>
      <c r="C53" s="509" t="s">
        <v>304</v>
      </c>
      <c r="D53" s="497">
        <v>3900000</v>
      </c>
      <c r="E53" s="455">
        <v>3999999</v>
      </c>
      <c r="F53" s="439">
        <f t="shared" si="1"/>
        <v>100000</v>
      </c>
      <c r="G53" s="528"/>
      <c r="H53" s="438" t="s">
        <v>849</v>
      </c>
    </row>
    <row r="54" spans="2:8" s="451" customFormat="1" ht="13.5" customHeight="1" x14ac:dyDescent="0.2">
      <c r="B54" s="441">
        <f t="shared" si="0"/>
        <v>41</v>
      </c>
      <c r="C54" s="509" t="s">
        <v>304</v>
      </c>
      <c r="D54" s="497">
        <v>4000000</v>
      </c>
      <c r="E54" s="455">
        <v>4099999</v>
      </c>
      <c r="F54" s="439">
        <f t="shared" si="1"/>
        <v>100000</v>
      </c>
      <c r="G54" s="528"/>
      <c r="H54" s="438" t="s">
        <v>849</v>
      </c>
    </row>
    <row r="55" spans="2:8" s="450" customFormat="1" ht="13.5" customHeight="1" x14ac:dyDescent="0.2">
      <c r="B55" s="441">
        <f t="shared" si="0"/>
        <v>42</v>
      </c>
      <c r="C55" s="474" t="s">
        <v>304</v>
      </c>
      <c r="D55" s="495">
        <v>4100000</v>
      </c>
      <c r="E55" s="456">
        <v>4199999</v>
      </c>
      <c r="F55" s="439">
        <f t="shared" si="1"/>
        <v>100000</v>
      </c>
      <c r="G55" s="526"/>
      <c r="H55" s="437" t="s">
        <v>849</v>
      </c>
    </row>
    <row r="56" spans="2:8" s="450" customFormat="1" ht="13.5" customHeight="1" x14ac:dyDescent="0.2">
      <c r="B56" s="441">
        <f t="shared" si="0"/>
        <v>43</v>
      </c>
      <c r="C56" s="474" t="s">
        <v>304</v>
      </c>
      <c r="D56" s="495">
        <v>4200000</v>
      </c>
      <c r="E56" s="456">
        <v>4299999</v>
      </c>
      <c r="F56" s="439">
        <f t="shared" si="1"/>
        <v>100000</v>
      </c>
      <c r="G56" s="526"/>
      <c r="H56" s="437" t="s">
        <v>849</v>
      </c>
    </row>
    <row r="57" spans="2:8" s="450" customFormat="1" ht="13.5" customHeight="1" x14ac:dyDescent="0.2">
      <c r="B57" s="441">
        <f t="shared" si="0"/>
        <v>44</v>
      </c>
      <c r="C57" s="509" t="s">
        <v>304</v>
      </c>
      <c r="D57" s="497">
        <v>4300000</v>
      </c>
      <c r="E57" s="455">
        <v>4399999</v>
      </c>
      <c r="F57" s="439">
        <f t="shared" si="1"/>
        <v>100000</v>
      </c>
      <c r="G57" s="526"/>
      <c r="H57" s="438" t="s">
        <v>849</v>
      </c>
    </row>
    <row r="58" spans="2:8" s="450" customFormat="1" ht="13.5" customHeight="1" x14ac:dyDescent="0.2">
      <c r="B58" s="441">
        <f t="shared" si="0"/>
        <v>45</v>
      </c>
      <c r="C58" s="509" t="s">
        <v>304</v>
      </c>
      <c r="D58" s="497">
        <v>4400000</v>
      </c>
      <c r="E58" s="455">
        <v>4499999</v>
      </c>
      <c r="F58" s="439">
        <f t="shared" si="1"/>
        <v>100000</v>
      </c>
      <c r="G58" s="526"/>
      <c r="H58" s="437" t="s">
        <v>849</v>
      </c>
    </row>
    <row r="59" spans="2:8" s="450" customFormat="1" ht="13.5" customHeight="1" x14ac:dyDescent="0.2">
      <c r="B59" s="441">
        <f t="shared" si="0"/>
        <v>46</v>
      </c>
      <c r="C59" s="509" t="s">
        <v>304</v>
      </c>
      <c r="D59" s="497">
        <v>4500000</v>
      </c>
      <c r="E59" s="455">
        <v>4599999</v>
      </c>
      <c r="F59" s="439">
        <f t="shared" si="1"/>
        <v>100000</v>
      </c>
      <c r="G59" s="526"/>
      <c r="H59" s="437" t="s">
        <v>849</v>
      </c>
    </row>
    <row r="60" spans="2:8" s="450" customFormat="1" ht="13.5" customHeight="1" x14ac:dyDescent="0.2">
      <c r="B60" s="441">
        <f t="shared" si="0"/>
        <v>47</v>
      </c>
      <c r="C60" s="509" t="s">
        <v>304</v>
      </c>
      <c r="D60" s="497">
        <v>4600000</v>
      </c>
      <c r="E60" s="455">
        <v>4699999</v>
      </c>
      <c r="F60" s="439">
        <f t="shared" si="1"/>
        <v>100000</v>
      </c>
      <c r="G60" s="526"/>
      <c r="H60" s="437" t="s">
        <v>849</v>
      </c>
    </row>
    <row r="61" spans="2:8" s="450" customFormat="1" ht="13.5" customHeight="1" x14ac:dyDescent="0.2">
      <c r="B61" s="441">
        <f t="shared" si="0"/>
        <v>48</v>
      </c>
      <c r="C61" s="509" t="s">
        <v>304</v>
      </c>
      <c r="D61" s="497">
        <v>4700000</v>
      </c>
      <c r="E61" s="455">
        <v>4799999</v>
      </c>
      <c r="F61" s="439">
        <f t="shared" si="1"/>
        <v>100000</v>
      </c>
      <c r="G61" s="526"/>
      <c r="H61" s="437" t="s">
        <v>849</v>
      </c>
    </row>
    <row r="62" spans="2:8" s="450" customFormat="1" ht="13.5" customHeight="1" x14ac:dyDescent="0.2">
      <c r="B62" s="441">
        <f t="shared" si="0"/>
        <v>49</v>
      </c>
      <c r="C62" s="509" t="s">
        <v>304</v>
      </c>
      <c r="D62" s="497">
        <v>4800000</v>
      </c>
      <c r="E62" s="455">
        <v>4899999</v>
      </c>
      <c r="F62" s="439">
        <f t="shared" si="1"/>
        <v>100000</v>
      </c>
      <c r="G62" s="526"/>
      <c r="H62" s="437" t="s">
        <v>849</v>
      </c>
    </row>
    <row r="63" spans="2:8" s="450" customFormat="1" ht="13.5" customHeight="1" x14ac:dyDescent="0.2">
      <c r="B63" s="441">
        <f t="shared" si="0"/>
        <v>50</v>
      </c>
      <c r="C63" s="509" t="s">
        <v>304</v>
      </c>
      <c r="D63" s="497">
        <v>4900000</v>
      </c>
      <c r="E63" s="455">
        <v>4999999</v>
      </c>
      <c r="F63" s="439">
        <f t="shared" si="1"/>
        <v>100000</v>
      </c>
      <c r="G63" s="526"/>
      <c r="H63" s="437" t="s">
        <v>849</v>
      </c>
    </row>
    <row r="64" spans="2:8" s="450" customFormat="1" ht="13.5" customHeight="1" x14ac:dyDescent="0.2">
      <c r="B64" s="441">
        <f t="shared" si="0"/>
        <v>51</v>
      </c>
      <c r="C64" s="474" t="s">
        <v>303</v>
      </c>
      <c r="D64" s="495">
        <v>5000000</v>
      </c>
      <c r="E64" s="456">
        <v>5099999</v>
      </c>
      <c r="F64" s="439">
        <f t="shared" si="1"/>
        <v>100000</v>
      </c>
      <c r="G64" s="526"/>
      <c r="H64" s="437" t="s">
        <v>781</v>
      </c>
    </row>
    <row r="65" spans="2:8" s="450" customFormat="1" ht="13.5" customHeight="1" x14ac:dyDescent="0.2">
      <c r="B65" s="441">
        <f t="shared" si="0"/>
        <v>52</v>
      </c>
      <c r="C65" s="474" t="s">
        <v>303</v>
      </c>
      <c r="D65" s="495">
        <v>5100000</v>
      </c>
      <c r="E65" s="456">
        <v>5199999</v>
      </c>
      <c r="F65" s="439">
        <f t="shared" si="1"/>
        <v>100000</v>
      </c>
      <c r="G65" s="526"/>
      <c r="H65" s="437" t="s">
        <v>781</v>
      </c>
    </row>
    <row r="66" spans="2:8" s="450" customFormat="1" ht="13.5" customHeight="1" x14ac:dyDescent="0.2">
      <c r="B66" s="441">
        <f t="shared" si="0"/>
        <v>53</v>
      </c>
      <c r="C66" s="474" t="s">
        <v>303</v>
      </c>
      <c r="D66" s="495">
        <v>5200000</v>
      </c>
      <c r="E66" s="456">
        <v>5299999</v>
      </c>
      <c r="F66" s="439">
        <f t="shared" si="1"/>
        <v>100000</v>
      </c>
      <c r="G66" s="526"/>
      <c r="H66" s="437" t="s">
        <v>781</v>
      </c>
    </row>
    <row r="67" spans="2:8" s="450" customFormat="1" ht="13.5" customHeight="1" x14ac:dyDescent="0.2">
      <c r="B67" s="441">
        <f t="shared" si="0"/>
        <v>54</v>
      </c>
      <c r="C67" s="474" t="s">
        <v>303</v>
      </c>
      <c r="D67" s="495">
        <v>5300000</v>
      </c>
      <c r="E67" s="456">
        <v>5399999</v>
      </c>
      <c r="F67" s="439">
        <f t="shared" si="1"/>
        <v>100000</v>
      </c>
      <c r="G67" s="526"/>
      <c r="H67" s="437" t="s">
        <v>781</v>
      </c>
    </row>
    <row r="68" spans="2:8" s="450" customFormat="1" ht="13.5" customHeight="1" x14ac:dyDescent="0.2">
      <c r="B68" s="441">
        <f t="shared" si="0"/>
        <v>55</v>
      </c>
      <c r="C68" s="474" t="s">
        <v>303</v>
      </c>
      <c r="D68" s="495">
        <v>5400000</v>
      </c>
      <c r="E68" s="456">
        <v>5499999</v>
      </c>
      <c r="F68" s="439">
        <f t="shared" si="1"/>
        <v>100000</v>
      </c>
      <c r="G68" s="526"/>
      <c r="H68" s="437" t="s">
        <v>781</v>
      </c>
    </row>
    <row r="69" spans="2:8" s="450" customFormat="1" ht="13.5" customHeight="1" x14ac:dyDescent="0.2">
      <c r="B69" s="441">
        <f t="shared" si="0"/>
        <v>56</v>
      </c>
      <c r="C69" s="509" t="s">
        <v>303</v>
      </c>
      <c r="D69" s="497">
        <v>5500000</v>
      </c>
      <c r="E69" s="455">
        <v>5599999</v>
      </c>
      <c r="F69" s="435">
        <f t="shared" si="1"/>
        <v>100000</v>
      </c>
      <c r="G69" s="528"/>
      <c r="H69" s="438" t="s">
        <v>781</v>
      </c>
    </row>
    <row r="70" spans="2:8" s="450" customFormat="1" ht="13.5" customHeight="1" x14ac:dyDescent="0.2">
      <c r="B70" s="441">
        <f t="shared" si="0"/>
        <v>57</v>
      </c>
      <c r="C70" s="474" t="s">
        <v>303</v>
      </c>
      <c r="D70" s="495">
        <v>5600000</v>
      </c>
      <c r="E70" s="456">
        <v>5699999</v>
      </c>
      <c r="F70" s="439">
        <f t="shared" si="1"/>
        <v>100000</v>
      </c>
      <c r="G70" s="528"/>
      <c r="H70" s="437" t="s">
        <v>781</v>
      </c>
    </row>
    <row r="71" spans="2:8" s="450" customFormat="1" ht="13.5" customHeight="1" x14ac:dyDescent="0.2">
      <c r="B71" s="441">
        <f>+B70+1</f>
        <v>58</v>
      </c>
      <c r="C71" s="474" t="s">
        <v>303</v>
      </c>
      <c r="D71" s="495">
        <v>5700000</v>
      </c>
      <c r="E71" s="456">
        <v>5799999</v>
      </c>
      <c r="F71" s="439">
        <f t="shared" si="1"/>
        <v>100000</v>
      </c>
      <c r="G71" s="528"/>
      <c r="H71" s="437" t="s">
        <v>781</v>
      </c>
    </row>
    <row r="72" spans="2:8" s="450" customFormat="1" ht="13.5" customHeight="1" x14ac:dyDescent="0.2">
      <c r="B72" s="441">
        <f>+B71+1</f>
        <v>59</v>
      </c>
      <c r="C72" s="474" t="s">
        <v>303</v>
      </c>
      <c r="D72" s="495">
        <v>5800000</v>
      </c>
      <c r="E72" s="456">
        <v>5899999</v>
      </c>
      <c r="F72" s="439">
        <f t="shared" si="1"/>
        <v>100000</v>
      </c>
      <c r="G72" s="528"/>
      <c r="H72" s="437" t="s">
        <v>781</v>
      </c>
    </row>
    <row r="73" spans="2:8" s="450" customFormat="1" ht="13.5" customHeight="1" x14ac:dyDescent="0.2">
      <c r="B73" s="441">
        <f t="shared" ref="B73:B113" si="2">+B72+1</f>
        <v>60</v>
      </c>
      <c r="C73" s="604" t="s">
        <v>303</v>
      </c>
      <c r="D73" s="499">
        <v>5900000</v>
      </c>
      <c r="E73" s="457">
        <v>5999999</v>
      </c>
      <c r="F73" s="440">
        <f t="shared" si="1"/>
        <v>100000</v>
      </c>
      <c r="G73" s="527"/>
      <c r="H73" s="500" t="s">
        <v>781</v>
      </c>
    </row>
    <row r="74" spans="2:8" s="450" customFormat="1" ht="13.5" customHeight="1" x14ac:dyDescent="0.2">
      <c r="B74" s="441">
        <f t="shared" si="2"/>
        <v>61</v>
      </c>
      <c r="C74" s="604" t="s">
        <v>303</v>
      </c>
      <c r="D74" s="499">
        <v>6000000</v>
      </c>
      <c r="E74" s="457">
        <v>6099999</v>
      </c>
      <c r="F74" s="440">
        <f t="shared" si="1"/>
        <v>100000</v>
      </c>
      <c r="G74" s="526"/>
      <c r="H74" s="500" t="s">
        <v>781</v>
      </c>
    </row>
    <row r="75" spans="2:8" s="450" customFormat="1" ht="13.5" customHeight="1" x14ac:dyDescent="0.2">
      <c r="B75" s="441">
        <f t="shared" si="2"/>
        <v>62</v>
      </c>
      <c r="C75" s="604" t="s">
        <v>303</v>
      </c>
      <c r="D75" s="499">
        <v>6100000</v>
      </c>
      <c r="E75" s="457">
        <v>6199999</v>
      </c>
      <c r="F75" s="440">
        <f t="shared" si="1"/>
        <v>100000</v>
      </c>
      <c r="G75" s="526"/>
      <c r="H75" s="500" t="s">
        <v>781</v>
      </c>
    </row>
    <row r="76" spans="2:8" s="450" customFormat="1" ht="13.5" customHeight="1" x14ac:dyDescent="0.2">
      <c r="B76" s="441">
        <f t="shared" si="2"/>
        <v>63</v>
      </c>
      <c r="C76" s="604" t="s">
        <v>303</v>
      </c>
      <c r="D76" s="499">
        <v>6200000</v>
      </c>
      <c r="E76" s="457">
        <v>6299999</v>
      </c>
      <c r="F76" s="440">
        <f t="shared" si="1"/>
        <v>100000</v>
      </c>
      <c r="G76" s="526"/>
      <c r="H76" s="500" t="s">
        <v>781</v>
      </c>
    </row>
    <row r="77" spans="2:8" s="450" customFormat="1" ht="13.5" customHeight="1" x14ac:dyDescent="0.2">
      <c r="B77" s="441">
        <f t="shared" si="2"/>
        <v>64</v>
      </c>
      <c r="C77" s="604" t="s">
        <v>303</v>
      </c>
      <c r="D77" s="499">
        <v>6300000</v>
      </c>
      <c r="E77" s="457">
        <v>6399999</v>
      </c>
      <c r="F77" s="440">
        <f t="shared" si="1"/>
        <v>100000</v>
      </c>
      <c r="G77" s="526"/>
      <c r="H77" s="500" t="s">
        <v>781</v>
      </c>
    </row>
    <row r="78" spans="2:8" s="450" customFormat="1" ht="13.5" customHeight="1" x14ac:dyDescent="0.2">
      <c r="B78" s="441">
        <f t="shared" si="2"/>
        <v>65</v>
      </c>
      <c r="C78" s="604" t="s">
        <v>303</v>
      </c>
      <c r="D78" s="499">
        <v>6400000</v>
      </c>
      <c r="E78" s="457">
        <v>6499999</v>
      </c>
      <c r="F78" s="440">
        <f t="shared" si="1"/>
        <v>100000</v>
      </c>
      <c r="G78" s="526"/>
      <c r="H78" s="500" t="s">
        <v>781</v>
      </c>
    </row>
    <row r="79" spans="2:8" s="450" customFormat="1" ht="13.5" customHeight="1" x14ac:dyDescent="0.2">
      <c r="B79" s="441">
        <f t="shared" si="2"/>
        <v>66</v>
      </c>
      <c r="C79" s="604" t="s">
        <v>303</v>
      </c>
      <c r="D79" s="499">
        <v>6500000</v>
      </c>
      <c r="E79" s="457">
        <v>6599999</v>
      </c>
      <c r="F79" s="440">
        <f t="shared" si="1"/>
        <v>100000</v>
      </c>
      <c r="G79" s="526"/>
      <c r="H79" s="500" t="s">
        <v>781</v>
      </c>
    </row>
    <row r="80" spans="2:8" s="450" customFormat="1" ht="13.5" customHeight="1" x14ac:dyDescent="0.2">
      <c r="B80" s="441">
        <f t="shared" si="2"/>
        <v>67</v>
      </c>
      <c r="C80" s="604" t="s">
        <v>303</v>
      </c>
      <c r="D80" s="499">
        <v>6600000</v>
      </c>
      <c r="E80" s="457">
        <v>6699999</v>
      </c>
      <c r="F80" s="440">
        <f t="shared" si="1"/>
        <v>100000</v>
      </c>
      <c r="G80" s="526"/>
      <c r="H80" s="500" t="s">
        <v>781</v>
      </c>
    </row>
    <row r="81" spans="2:8" s="450" customFormat="1" ht="13.5" customHeight="1" x14ac:dyDescent="0.2">
      <c r="B81" s="441">
        <f t="shared" si="2"/>
        <v>68</v>
      </c>
      <c r="C81" s="604" t="s">
        <v>303</v>
      </c>
      <c r="D81" s="499">
        <v>6700000</v>
      </c>
      <c r="E81" s="457">
        <v>6799999</v>
      </c>
      <c r="F81" s="440">
        <f>+E81-D81+1</f>
        <v>100000</v>
      </c>
      <c r="G81" s="526"/>
      <c r="H81" s="500" t="s">
        <v>781</v>
      </c>
    </row>
    <row r="82" spans="2:8" s="450" customFormat="1" ht="13.5" customHeight="1" x14ac:dyDescent="0.2">
      <c r="B82" s="441">
        <f t="shared" si="2"/>
        <v>69</v>
      </c>
      <c r="C82" s="604" t="s">
        <v>303</v>
      </c>
      <c r="D82" s="499">
        <v>6800000</v>
      </c>
      <c r="E82" s="457">
        <v>6899999</v>
      </c>
      <c r="F82" s="440">
        <f>+E82-D82+1</f>
        <v>100000</v>
      </c>
      <c r="G82" s="526"/>
      <c r="H82" s="500" t="s">
        <v>781</v>
      </c>
    </row>
    <row r="83" spans="2:8" s="450" customFormat="1" ht="13.5" customHeight="1" x14ac:dyDescent="0.2">
      <c r="B83" s="441">
        <f t="shared" si="2"/>
        <v>70</v>
      </c>
      <c r="C83" s="474" t="s">
        <v>303</v>
      </c>
      <c r="D83" s="495">
        <v>6900000</v>
      </c>
      <c r="E83" s="456">
        <v>6999999</v>
      </c>
      <c r="F83" s="439">
        <f t="shared" si="1"/>
        <v>100000</v>
      </c>
      <c r="G83" s="526"/>
      <c r="H83" s="437" t="s">
        <v>781</v>
      </c>
    </row>
    <row r="84" spans="2:8" s="450" customFormat="1" ht="13.5" customHeight="1" x14ac:dyDescent="0.2">
      <c r="B84" s="441">
        <f t="shared" si="2"/>
        <v>71</v>
      </c>
      <c r="C84" s="509" t="s">
        <v>304</v>
      </c>
      <c r="D84" s="497">
        <v>7000000</v>
      </c>
      <c r="E84" s="455">
        <v>7099999</v>
      </c>
      <c r="F84" s="435">
        <f t="shared" si="1"/>
        <v>100000</v>
      </c>
      <c r="G84" s="528"/>
      <c r="H84" s="438" t="s">
        <v>849</v>
      </c>
    </row>
    <row r="85" spans="2:8" s="450" customFormat="1" ht="13.5" customHeight="1" x14ac:dyDescent="0.2">
      <c r="B85" s="441">
        <f t="shared" si="2"/>
        <v>72</v>
      </c>
      <c r="C85" s="509" t="s">
        <v>304</v>
      </c>
      <c r="D85" s="497">
        <v>7100000</v>
      </c>
      <c r="E85" s="455">
        <v>7199999</v>
      </c>
      <c r="F85" s="435">
        <f t="shared" si="1"/>
        <v>100000</v>
      </c>
      <c r="G85" s="528"/>
      <c r="H85" s="438" t="s">
        <v>849</v>
      </c>
    </row>
    <row r="86" spans="2:8" s="450" customFormat="1" ht="13.5" customHeight="1" x14ac:dyDescent="0.2">
      <c r="B86" s="441">
        <f t="shared" si="2"/>
        <v>73</v>
      </c>
      <c r="C86" s="509" t="s">
        <v>304</v>
      </c>
      <c r="D86" s="497">
        <v>7200000</v>
      </c>
      <c r="E86" s="455">
        <v>7299999</v>
      </c>
      <c r="F86" s="435">
        <f t="shared" si="1"/>
        <v>100000</v>
      </c>
      <c r="G86" s="528"/>
      <c r="H86" s="438" t="s">
        <v>849</v>
      </c>
    </row>
    <row r="87" spans="2:8" s="450" customFormat="1" ht="13.5" customHeight="1" x14ac:dyDescent="0.2">
      <c r="B87" s="441">
        <f t="shared" si="2"/>
        <v>74</v>
      </c>
      <c r="C87" s="509" t="s">
        <v>304</v>
      </c>
      <c r="D87" s="497">
        <v>7300000</v>
      </c>
      <c r="E87" s="455">
        <v>7399999</v>
      </c>
      <c r="F87" s="435">
        <f t="shared" si="1"/>
        <v>100000</v>
      </c>
      <c r="G87" s="528"/>
      <c r="H87" s="438" t="s">
        <v>849</v>
      </c>
    </row>
    <row r="88" spans="2:8" s="450" customFormat="1" ht="13.5" customHeight="1" x14ac:dyDescent="0.2">
      <c r="B88" s="441">
        <f t="shared" si="2"/>
        <v>75</v>
      </c>
      <c r="C88" s="509" t="s">
        <v>304</v>
      </c>
      <c r="D88" s="497">
        <v>7400000</v>
      </c>
      <c r="E88" s="455">
        <v>7499999</v>
      </c>
      <c r="F88" s="435">
        <f t="shared" ref="F88:F113" si="3">+E88-D88+1</f>
        <v>100000</v>
      </c>
      <c r="G88" s="528"/>
      <c r="H88" s="438" t="s">
        <v>849</v>
      </c>
    </row>
    <row r="89" spans="2:8" s="450" customFormat="1" ht="13.5" customHeight="1" x14ac:dyDescent="0.2">
      <c r="B89" s="441">
        <f t="shared" si="2"/>
        <v>76</v>
      </c>
      <c r="C89" s="509" t="s">
        <v>304</v>
      </c>
      <c r="D89" s="497">
        <v>7500000</v>
      </c>
      <c r="E89" s="455">
        <v>7599999</v>
      </c>
      <c r="F89" s="435">
        <f t="shared" si="3"/>
        <v>100000</v>
      </c>
      <c r="G89" s="528"/>
      <c r="H89" s="438" t="s">
        <v>849</v>
      </c>
    </row>
    <row r="90" spans="2:8" s="450" customFormat="1" ht="13.5" customHeight="1" x14ac:dyDescent="0.2">
      <c r="B90" s="441">
        <f t="shared" si="2"/>
        <v>77</v>
      </c>
      <c r="C90" s="509" t="s">
        <v>304</v>
      </c>
      <c r="D90" s="497">
        <v>7600000</v>
      </c>
      <c r="E90" s="455">
        <v>7699999</v>
      </c>
      <c r="F90" s="435">
        <f t="shared" si="3"/>
        <v>100000</v>
      </c>
      <c r="G90" s="528"/>
      <c r="H90" s="438" t="s">
        <v>849</v>
      </c>
    </row>
    <row r="91" spans="2:8" s="450" customFormat="1" ht="13.5" customHeight="1" x14ac:dyDescent="0.2">
      <c r="B91" s="441">
        <f t="shared" si="2"/>
        <v>78</v>
      </c>
      <c r="C91" s="509" t="s">
        <v>304</v>
      </c>
      <c r="D91" s="497">
        <v>7700000</v>
      </c>
      <c r="E91" s="455">
        <v>7799999</v>
      </c>
      <c r="F91" s="435">
        <f t="shared" si="3"/>
        <v>100000</v>
      </c>
      <c r="G91" s="528"/>
      <c r="H91" s="438" t="s">
        <v>849</v>
      </c>
    </row>
    <row r="92" spans="2:8" s="450" customFormat="1" ht="13.5" customHeight="1" x14ac:dyDescent="0.2">
      <c r="B92" s="441">
        <f t="shared" si="2"/>
        <v>79</v>
      </c>
      <c r="C92" s="509" t="s">
        <v>304</v>
      </c>
      <c r="D92" s="497">
        <v>7800000</v>
      </c>
      <c r="E92" s="455">
        <v>7899999</v>
      </c>
      <c r="F92" s="435">
        <f t="shared" si="3"/>
        <v>100000</v>
      </c>
      <c r="G92" s="528"/>
      <c r="H92" s="438" t="s">
        <v>849</v>
      </c>
    </row>
    <row r="93" spans="2:8" s="450" customFormat="1" ht="13.5" customHeight="1" x14ac:dyDescent="0.2">
      <c r="B93" s="441">
        <f t="shared" si="2"/>
        <v>80</v>
      </c>
      <c r="C93" s="509" t="s">
        <v>304</v>
      </c>
      <c r="D93" s="497">
        <v>7900000</v>
      </c>
      <c r="E93" s="455">
        <v>7999999</v>
      </c>
      <c r="F93" s="435">
        <f t="shared" si="3"/>
        <v>100000</v>
      </c>
      <c r="G93" s="528"/>
      <c r="H93" s="438" t="s">
        <v>849</v>
      </c>
    </row>
    <row r="94" spans="2:8" s="450" customFormat="1" ht="13.5" customHeight="1" x14ac:dyDescent="0.2">
      <c r="B94" s="441">
        <f t="shared" si="2"/>
        <v>81</v>
      </c>
      <c r="C94" s="509" t="s">
        <v>303</v>
      </c>
      <c r="D94" s="497">
        <v>8000000</v>
      </c>
      <c r="E94" s="455">
        <v>8099999</v>
      </c>
      <c r="F94" s="435">
        <f t="shared" si="3"/>
        <v>100000</v>
      </c>
      <c r="G94" s="528"/>
      <c r="H94" s="438" t="s">
        <v>781</v>
      </c>
    </row>
    <row r="95" spans="2:8" s="450" customFormat="1" ht="13.5" customHeight="1" x14ac:dyDescent="0.2">
      <c r="B95" s="441">
        <f t="shared" si="2"/>
        <v>82</v>
      </c>
      <c r="C95" s="474" t="s">
        <v>303</v>
      </c>
      <c r="D95" s="495">
        <v>8100000</v>
      </c>
      <c r="E95" s="456">
        <v>8199999</v>
      </c>
      <c r="F95" s="439">
        <f t="shared" si="3"/>
        <v>100000</v>
      </c>
      <c r="G95" s="526"/>
      <c r="H95" s="437" t="s">
        <v>781</v>
      </c>
    </row>
    <row r="96" spans="2:8" s="450" customFormat="1" ht="13.5" customHeight="1" x14ac:dyDescent="0.2">
      <c r="B96" s="441">
        <f t="shared" si="2"/>
        <v>83</v>
      </c>
      <c r="C96" s="474" t="s">
        <v>303</v>
      </c>
      <c r="D96" s="495">
        <v>8200000</v>
      </c>
      <c r="E96" s="456">
        <v>8299999</v>
      </c>
      <c r="F96" s="439">
        <f t="shared" si="3"/>
        <v>100000</v>
      </c>
      <c r="G96" s="526"/>
      <c r="H96" s="437" t="s">
        <v>781</v>
      </c>
    </row>
    <row r="97" spans="2:8" s="450" customFormat="1" ht="13.5" customHeight="1" x14ac:dyDescent="0.2">
      <c r="B97" s="441">
        <f t="shared" si="2"/>
        <v>84</v>
      </c>
      <c r="C97" s="474" t="s">
        <v>303</v>
      </c>
      <c r="D97" s="495">
        <v>8300000</v>
      </c>
      <c r="E97" s="456">
        <v>8399999</v>
      </c>
      <c r="F97" s="439">
        <f t="shared" si="3"/>
        <v>100000</v>
      </c>
      <c r="G97" s="526"/>
      <c r="H97" s="437" t="s">
        <v>781</v>
      </c>
    </row>
    <row r="98" spans="2:8" s="450" customFormat="1" ht="13.5" customHeight="1" x14ac:dyDescent="0.2">
      <c r="B98" s="441">
        <f t="shared" si="2"/>
        <v>85</v>
      </c>
      <c r="C98" s="474" t="s">
        <v>303</v>
      </c>
      <c r="D98" s="495">
        <v>8400000</v>
      </c>
      <c r="E98" s="456">
        <v>8499999</v>
      </c>
      <c r="F98" s="439">
        <f t="shared" si="3"/>
        <v>100000</v>
      </c>
      <c r="G98" s="526"/>
      <c r="H98" s="437" t="s">
        <v>781</v>
      </c>
    </row>
    <row r="99" spans="2:8" s="450" customFormat="1" ht="13.5" customHeight="1" x14ac:dyDescent="0.2">
      <c r="B99" s="441">
        <f t="shared" si="2"/>
        <v>86</v>
      </c>
      <c r="C99" s="509" t="s">
        <v>303</v>
      </c>
      <c r="D99" s="497">
        <v>8500000</v>
      </c>
      <c r="E99" s="455">
        <v>8599999</v>
      </c>
      <c r="F99" s="435">
        <f t="shared" si="3"/>
        <v>100000</v>
      </c>
      <c r="G99" s="528"/>
      <c r="H99" s="438" t="s">
        <v>781</v>
      </c>
    </row>
    <row r="100" spans="2:8" s="450" customFormat="1" ht="13.5" customHeight="1" x14ac:dyDescent="0.2">
      <c r="B100" s="441">
        <f t="shared" si="2"/>
        <v>87</v>
      </c>
      <c r="C100" s="474" t="s">
        <v>303</v>
      </c>
      <c r="D100" s="495">
        <v>8600000</v>
      </c>
      <c r="E100" s="456">
        <v>8699999</v>
      </c>
      <c r="F100" s="439">
        <f t="shared" si="3"/>
        <v>100000</v>
      </c>
      <c r="G100" s="528"/>
      <c r="H100" s="437" t="s">
        <v>781</v>
      </c>
    </row>
    <row r="101" spans="2:8" s="450" customFormat="1" ht="13.5" customHeight="1" x14ac:dyDescent="0.2">
      <c r="B101" s="441">
        <f t="shared" si="2"/>
        <v>88</v>
      </c>
      <c r="C101" s="474" t="s">
        <v>303</v>
      </c>
      <c r="D101" s="495">
        <v>8700000</v>
      </c>
      <c r="E101" s="456">
        <v>8799999</v>
      </c>
      <c r="F101" s="439">
        <f t="shared" si="3"/>
        <v>100000</v>
      </c>
      <c r="G101" s="528"/>
      <c r="H101" s="437" t="s">
        <v>781</v>
      </c>
    </row>
    <row r="102" spans="2:8" x14ac:dyDescent="0.2">
      <c r="B102" s="441">
        <f t="shared" si="2"/>
        <v>89</v>
      </c>
      <c r="C102" s="474" t="s">
        <v>303</v>
      </c>
      <c r="D102" s="495">
        <v>8800000</v>
      </c>
      <c r="E102" s="456">
        <v>8899999</v>
      </c>
      <c r="F102" s="439">
        <f t="shared" si="3"/>
        <v>100000</v>
      </c>
      <c r="G102" s="528"/>
      <c r="H102" s="437" t="s">
        <v>781</v>
      </c>
    </row>
    <row r="103" spans="2:8" x14ac:dyDescent="0.2">
      <c r="B103" s="441">
        <f t="shared" si="2"/>
        <v>90</v>
      </c>
      <c r="C103" s="474" t="s">
        <v>303</v>
      </c>
      <c r="D103" s="496">
        <v>8900000</v>
      </c>
      <c r="E103" s="456">
        <v>8999999</v>
      </c>
      <c r="F103" s="439">
        <f t="shared" si="3"/>
        <v>100000</v>
      </c>
      <c r="G103" s="526"/>
      <c r="H103" s="437" t="s">
        <v>781</v>
      </c>
    </row>
    <row r="104" spans="2:8" x14ac:dyDescent="0.2">
      <c r="B104" s="441">
        <f t="shared" si="2"/>
        <v>91</v>
      </c>
      <c r="C104" s="474" t="s">
        <v>303</v>
      </c>
      <c r="D104" s="496">
        <v>9000000</v>
      </c>
      <c r="E104" s="456">
        <v>9099999</v>
      </c>
      <c r="F104" s="439">
        <f t="shared" si="3"/>
        <v>100000</v>
      </c>
      <c r="G104" s="526"/>
      <c r="H104" s="437" t="s">
        <v>781</v>
      </c>
    </row>
    <row r="105" spans="2:8" s="433" customFormat="1" x14ac:dyDescent="0.2">
      <c r="B105" s="441">
        <f t="shared" si="2"/>
        <v>92</v>
      </c>
      <c r="C105" s="474" t="s">
        <v>303</v>
      </c>
      <c r="D105" s="492">
        <v>9100000</v>
      </c>
      <c r="E105" s="493">
        <v>9199999</v>
      </c>
      <c r="F105" s="494">
        <f t="shared" si="3"/>
        <v>100000</v>
      </c>
      <c r="G105" s="527"/>
      <c r="H105" s="437" t="s">
        <v>781</v>
      </c>
    </row>
    <row r="106" spans="2:8" s="433" customFormat="1" x14ac:dyDescent="0.2">
      <c r="B106" s="441">
        <f t="shared" si="2"/>
        <v>93</v>
      </c>
      <c r="C106" s="474" t="s">
        <v>303</v>
      </c>
      <c r="D106" s="499">
        <v>9200000</v>
      </c>
      <c r="E106" s="457">
        <v>9299999</v>
      </c>
      <c r="F106" s="439">
        <f t="shared" si="3"/>
        <v>100000</v>
      </c>
      <c r="G106" s="526"/>
      <c r="H106" s="437" t="s">
        <v>781</v>
      </c>
    </row>
    <row r="107" spans="2:8" s="433" customFormat="1" x14ac:dyDescent="0.2">
      <c r="B107" s="441">
        <f t="shared" si="2"/>
        <v>94</v>
      </c>
      <c r="C107" s="474" t="s">
        <v>303</v>
      </c>
      <c r="D107" s="499">
        <v>9300000</v>
      </c>
      <c r="E107" s="457">
        <v>9399999</v>
      </c>
      <c r="F107" s="439">
        <f t="shared" si="3"/>
        <v>100000</v>
      </c>
      <c r="G107" s="526"/>
      <c r="H107" s="437" t="s">
        <v>781</v>
      </c>
    </row>
    <row r="108" spans="2:8" s="433" customFormat="1" x14ac:dyDescent="0.2">
      <c r="B108" s="441">
        <f t="shared" si="2"/>
        <v>95</v>
      </c>
      <c r="C108" s="474" t="s">
        <v>303</v>
      </c>
      <c r="D108" s="499">
        <v>9400000</v>
      </c>
      <c r="E108" s="457">
        <v>9499999</v>
      </c>
      <c r="F108" s="439">
        <f t="shared" si="3"/>
        <v>100000</v>
      </c>
      <c r="G108" s="526"/>
      <c r="H108" s="437" t="s">
        <v>781</v>
      </c>
    </row>
    <row r="109" spans="2:8" s="433" customFormat="1" x14ac:dyDescent="0.2">
      <c r="B109" s="441">
        <f t="shared" si="2"/>
        <v>96</v>
      </c>
      <c r="C109" s="474" t="s">
        <v>303</v>
      </c>
      <c r="D109" s="499">
        <v>9500000</v>
      </c>
      <c r="E109" s="457">
        <v>9599999</v>
      </c>
      <c r="F109" s="439">
        <f t="shared" si="3"/>
        <v>100000</v>
      </c>
      <c r="G109" s="526"/>
      <c r="H109" s="437" t="s">
        <v>781</v>
      </c>
    </row>
    <row r="110" spans="2:8" s="433" customFormat="1" x14ac:dyDescent="0.2">
      <c r="B110" s="441">
        <f t="shared" si="2"/>
        <v>97</v>
      </c>
      <c r="C110" s="474" t="s">
        <v>303</v>
      </c>
      <c r="D110" s="499">
        <v>9600000</v>
      </c>
      <c r="E110" s="457">
        <v>9699999</v>
      </c>
      <c r="F110" s="439">
        <f t="shared" si="3"/>
        <v>100000</v>
      </c>
      <c r="G110" s="526"/>
      <c r="H110" s="437" t="s">
        <v>781</v>
      </c>
    </row>
    <row r="111" spans="2:8" x14ac:dyDescent="0.2">
      <c r="B111" s="441">
        <f t="shared" si="2"/>
        <v>98</v>
      </c>
      <c r="C111" s="474" t="s">
        <v>303</v>
      </c>
      <c r="D111" s="499">
        <v>9700000</v>
      </c>
      <c r="E111" s="457">
        <v>9799999</v>
      </c>
      <c r="F111" s="439">
        <f t="shared" si="3"/>
        <v>100000</v>
      </c>
      <c r="G111" s="526"/>
      <c r="H111" s="437" t="s">
        <v>781</v>
      </c>
    </row>
    <row r="112" spans="2:8" x14ac:dyDescent="0.2">
      <c r="B112" s="441">
        <f t="shared" si="2"/>
        <v>99</v>
      </c>
      <c r="C112" s="474" t="s">
        <v>303</v>
      </c>
      <c r="D112" s="499">
        <v>9800000</v>
      </c>
      <c r="E112" s="457">
        <v>9899999</v>
      </c>
      <c r="F112" s="439">
        <f t="shared" si="3"/>
        <v>100000</v>
      </c>
      <c r="G112" s="526"/>
      <c r="H112" s="437" t="s">
        <v>781</v>
      </c>
    </row>
    <row r="113" spans="2:8" ht="13.5" thickBot="1" x14ac:dyDescent="0.25">
      <c r="B113" s="442">
        <f t="shared" si="2"/>
        <v>100</v>
      </c>
      <c r="C113" s="605" t="s">
        <v>303</v>
      </c>
      <c r="D113" s="501">
        <v>9900000</v>
      </c>
      <c r="E113" s="502">
        <v>9999999</v>
      </c>
      <c r="F113" s="443">
        <f t="shared" si="3"/>
        <v>100000</v>
      </c>
      <c r="G113" s="529"/>
      <c r="H113" s="444" t="s">
        <v>781</v>
      </c>
    </row>
    <row r="114" spans="2:8" x14ac:dyDescent="0.2">
      <c r="B114" s="468"/>
      <c r="C114" s="503"/>
      <c r="D114" s="492"/>
      <c r="E114" s="492"/>
      <c r="F114" s="470"/>
      <c r="G114" s="530"/>
      <c r="H114" s="472"/>
    </row>
    <row r="115" spans="2:8" s="540" customFormat="1" x14ac:dyDescent="0.2">
      <c r="B115" s="539" t="s">
        <v>887</v>
      </c>
      <c r="C115" s="661"/>
      <c r="D115" s="662"/>
      <c r="E115" s="662"/>
      <c r="F115" s="661"/>
      <c r="G115" s="664"/>
      <c r="H115" s="663"/>
    </row>
    <row r="116" spans="2:8" x14ac:dyDescent="0.2">
      <c r="B116" s="447"/>
      <c r="C116" s="415"/>
      <c r="G116" s="608"/>
      <c r="H116" s="462"/>
    </row>
    <row r="117" spans="2:8" x14ac:dyDescent="0.2">
      <c r="B117" s="658"/>
      <c r="C117" s="415"/>
      <c r="G117" s="608"/>
      <c r="H117" s="462"/>
    </row>
    <row r="118" spans="2:8" x14ac:dyDescent="0.2">
      <c r="B118" s="658"/>
      <c r="C118" s="415"/>
      <c r="G118" s="608"/>
      <c r="H118" s="462"/>
    </row>
    <row r="119" spans="2:8" x14ac:dyDescent="0.2">
      <c r="B119" s="661"/>
      <c r="C119" s="658"/>
      <c r="D119" s="504"/>
      <c r="E119" s="473"/>
      <c r="F119" s="450"/>
      <c r="G119" s="453"/>
      <c r="H119" s="453"/>
    </row>
    <row r="120" spans="2:8" x14ac:dyDescent="0.2">
      <c r="B120" s="661"/>
      <c r="C120" s="658"/>
      <c r="D120" s="504"/>
      <c r="E120" s="473"/>
      <c r="F120" s="450"/>
      <c r="G120" s="453"/>
      <c r="H120" s="453"/>
    </row>
    <row r="121" spans="2:8" x14ac:dyDescent="0.2">
      <c r="B121" s="661"/>
      <c r="C121" s="658"/>
      <c r="D121" s="504"/>
      <c r="E121" s="473"/>
      <c r="F121" s="450"/>
      <c r="G121" s="453"/>
      <c r="H121" s="453"/>
    </row>
    <row r="122" spans="2:8" x14ac:dyDescent="0.2">
      <c r="B122" s="661"/>
      <c r="C122" s="658"/>
      <c r="D122" s="504"/>
      <c r="G122" s="608"/>
      <c r="H122" s="608"/>
    </row>
    <row r="123" spans="2:8" x14ac:dyDescent="0.2">
      <c r="F123" s="478" t="s">
        <v>779</v>
      </c>
      <c r="G123" s="479" t="s">
        <v>856</v>
      </c>
      <c r="H123" s="480" t="s">
        <v>847</v>
      </c>
    </row>
    <row r="124" spans="2:8" x14ac:dyDescent="0.2">
      <c r="B124" s="504"/>
      <c r="F124" s="481"/>
      <c r="G124" s="531"/>
      <c r="H124" s="482" t="s">
        <v>781</v>
      </c>
    </row>
    <row r="125" spans="2:8" x14ac:dyDescent="0.2">
      <c r="F125" s="478" t="s">
        <v>779</v>
      </c>
      <c r="G125" s="479" t="s">
        <v>856</v>
      </c>
      <c r="H125" s="480" t="s">
        <v>847</v>
      </c>
    </row>
    <row r="126" spans="2:8" x14ac:dyDescent="0.2">
      <c r="F126" s="481"/>
      <c r="G126" s="531"/>
      <c r="H126" s="482" t="s">
        <v>849</v>
      </c>
    </row>
    <row r="127" spans="2:8" x14ac:dyDescent="0.2">
      <c r="F127" s="478" t="s">
        <v>779</v>
      </c>
      <c r="G127" s="479" t="s">
        <v>856</v>
      </c>
      <c r="H127" s="480" t="s">
        <v>847</v>
      </c>
    </row>
    <row r="128" spans="2:8" x14ac:dyDescent="0.2">
      <c r="E128" s="473"/>
      <c r="F128" s="481"/>
      <c r="G128" s="531"/>
      <c r="H128" s="482" t="s">
        <v>850</v>
      </c>
    </row>
    <row r="129" spans="2:8" x14ac:dyDescent="0.2">
      <c r="F129" s="478"/>
      <c r="G129" s="479"/>
      <c r="H129" s="480"/>
    </row>
    <row r="130" spans="2:8" x14ac:dyDescent="0.2">
      <c r="B130" s="506"/>
      <c r="C130" s="507"/>
      <c r="D130" s="473"/>
      <c r="E130" s="473"/>
      <c r="F130" s="481"/>
      <c r="G130" s="531"/>
      <c r="H130" s="482"/>
    </row>
    <row r="131" spans="2:8" x14ac:dyDescent="0.2">
      <c r="B131" s="506"/>
      <c r="C131" s="507"/>
      <c r="D131" s="473"/>
      <c r="E131" s="473"/>
      <c r="F131" s="450"/>
      <c r="G131" s="453"/>
      <c r="H131" s="453"/>
    </row>
    <row r="132" spans="2:8" x14ac:dyDescent="0.2">
      <c r="B132" s="506"/>
      <c r="C132" s="507"/>
      <c r="D132" s="473"/>
      <c r="E132" s="473"/>
      <c r="F132" s="450"/>
      <c r="G132" s="453"/>
      <c r="H132" s="453"/>
    </row>
    <row r="133" spans="2:8" x14ac:dyDescent="0.2">
      <c r="B133" s="506"/>
      <c r="C133" s="507"/>
      <c r="D133" s="473"/>
      <c r="E133" s="473"/>
      <c r="F133" s="450"/>
      <c r="G133" s="453"/>
      <c r="H133" s="453"/>
    </row>
  </sheetData>
  <sheetProtection algorithmName="SHA-512" hashValue="ZbgRvyOniT8vbv/XbTLhlaSL2Uv6H7gHX0SQ5dalj+bkPgJaNhm9mUvKR6tlyDLjOH0v6rltuoSPeMkpbWw79g==" saltValue="MfdnSP8IsSHWBncjPU48hw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drawing r:id="rId2"/>
  <legacyDrawing r:id="rId3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20"/>
  <dimension ref="B1:I130"/>
  <sheetViews>
    <sheetView zoomScaleNormal="100" workbookViewId="0">
      <selection activeCell="J20" sqref="J20"/>
    </sheetView>
  </sheetViews>
  <sheetFormatPr baseColWidth="10" defaultRowHeight="12.75" x14ac:dyDescent="0.2"/>
  <cols>
    <col min="1" max="1" width="11.42578125" style="415"/>
    <col min="2" max="2" width="5.5703125" style="505" customWidth="1"/>
    <col min="3" max="3" width="39.5703125" style="504" customWidth="1"/>
    <col min="4" max="5" width="13.7109375" style="464" customWidth="1"/>
    <col min="6" max="6" width="13.7109375" style="415" customWidth="1"/>
    <col min="7" max="7" width="10.7109375" style="415" customWidth="1"/>
    <col min="8" max="8" width="7.5703125" style="454" customWidth="1"/>
    <col min="9" max="16384" width="11.42578125" style="415"/>
  </cols>
  <sheetData>
    <row r="1" spans="2:9" x14ac:dyDescent="0.2">
      <c r="B1" s="625"/>
      <c r="C1" s="625"/>
      <c r="D1" s="626"/>
      <c r="E1" s="626"/>
      <c r="F1" s="625"/>
      <c r="G1" s="627"/>
      <c r="H1" s="651"/>
      <c r="I1" s="624"/>
    </row>
    <row r="2" spans="2:9" ht="18" x14ac:dyDescent="0.25">
      <c r="B2" s="611" t="s">
        <v>907</v>
      </c>
      <c r="C2" s="625"/>
      <c r="D2" s="626"/>
      <c r="E2" s="626"/>
      <c r="F2" s="625"/>
      <c r="G2" s="627"/>
      <c r="H2" s="627"/>
    </row>
    <row r="3" spans="2:9" ht="14.25" x14ac:dyDescent="0.2">
      <c r="B3" s="612" t="s">
        <v>917</v>
      </c>
      <c r="C3" s="625"/>
      <c r="D3" s="626"/>
      <c r="E3" s="626"/>
      <c r="F3" s="625"/>
      <c r="G3" s="627"/>
      <c r="H3" s="627"/>
    </row>
    <row r="4" spans="2:9" x14ac:dyDescent="0.2">
      <c r="B4" s="610"/>
      <c r="C4" s="625"/>
      <c r="D4" s="626"/>
      <c r="E4" s="626"/>
      <c r="F4" s="625"/>
      <c r="G4" s="627"/>
      <c r="H4" s="627"/>
    </row>
    <row r="5" spans="2:9" x14ac:dyDescent="0.2">
      <c r="B5" s="613"/>
      <c r="C5" s="625"/>
      <c r="D5" s="626"/>
      <c r="E5" s="626"/>
      <c r="F5" s="625"/>
      <c r="G5" s="627"/>
      <c r="H5" s="627"/>
    </row>
    <row r="6" spans="2:9" x14ac:dyDescent="0.2">
      <c r="B6" s="610"/>
      <c r="C6" s="625"/>
      <c r="D6" s="626"/>
      <c r="E6" s="626"/>
      <c r="F6" s="625"/>
      <c r="G6" s="627"/>
      <c r="H6" s="627"/>
    </row>
    <row r="7" spans="2:9" x14ac:dyDescent="0.2">
      <c r="B7" s="614" t="s">
        <v>919</v>
      </c>
      <c r="C7" s="625"/>
      <c r="D7" s="626"/>
      <c r="E7" s="626"/>
      <c r="F7" s="625"/>
      <c r="G7" s="627"/>
      <c r="H7" s="627"/>
    </row>
    <row r="8" spans="2:9" x14ac:dyDescent="0.2">
      <c r="B8" s="625"/>
      <c r="C8" s="625"/>
      <c r="D8" s="626"/>
      <c r="E8" s="626"/>
      <c r="F8" s="625"/>
      <c r="G8" s="627"/>
      <c r="H8" s="627"/>
    </row>
    <row r="9" spans="2:9" x14ac:dyDescent="0.2">
      <c r="B9" s="625"/>
      <c r="C9" s="625"/>
      <c r="D9" s="626"/>
      <c r="E9" s="626"/>
      <c r="F9" s="625"/>
      <c r="G9" s="627"/>
      <c r="H9" s="627"/>
    </row>
    <row r="10" spans="2:9" x14ac:dyDescent="0.2">
      <c r="B10" s="625"/>
      <c r="C10" s="625"/>
      <c r="D10" s="626"/>
      <c r="E10" s="626"/>
      <c r="F10" s="625"/>
      <c r="G10" s="627"/>
      <c r="H10" s="627"/>
    </row>
    <row r="11" spans="2:9" ht="13.5" thickBot="1" x14ac:dyDescent="0.25">
      <c r="B11" s="628"/>
      <c r="C11" s="628"/>
      <c r="D11" s="629"/>
      <c r="E11" s="629"/>
      <c r="F11" s="628"/>
      <c r="G11" s="630"/>
      <c r="H11" s="630"/>
    </row>
    <row r="12" spans="2:9" ht="13.5" customHeight="1" thickBot="1" x14ac:dyDescent="0.25">
      <c r="B12" s="695" t="s">
        <v>846</v>
      </c>
      <c r="C12" s="682" t="s">
        <v>891</v>
      </c>
      <c r="D12" s="713"/>
      <c r="E12" s="713"/>
      <c r="F12" s="714"/>
      <c r="G12" s="649" t="s">
        <v>855</v>
      </c>
      <c r="H12" s="647"/>
    </row>
    <row r="13" spans="2:9" s="416" customFormat="1" ht="13.5" thickBot="1" x14ac:dyDescent="0.25">
      <c r="B13" s="696"/>
      <c r="C13" s="631" t="s">
        <v>786</v>
      </c>
      <c r="D13" s="700" t="s">
        <v>780</v>
      </c>
      <c r="E13" s="712"/>
      <c r="F13" s="639" t="s">
        <v>779</v>
      </c>
      <c r="G13" s="645" t="s">
        <v>856</v>
      </c>
      <c r="H13" s="648" t="s">
        <v>847</v>
      </c>
    </row>
    <row r="14" spans="2:9" s="431" customFormat="1" x14ac:dyDescent="0.2">
      <c r="B14" s="441">
        <v>1</v>
      </c>
      <c r="C14" s="509" t="s">
        <v>303</v>
      </c>
      <c r="D14" s="532" t="s">
        <v>869</v>
      </c>
      <c r="E14" s="533" t="s">
        <v>3</v>
      </c>
      <c r="F14" s="489">
        <v>100000</v>
      </c>
      <c r="G14" s="498"/>
      <c r="H14" s="438" t="s">
        <v>781</v>
      </c>
      <c r="I14" s="665"/>
    </row>
    <row r="15" spans="2:9" s="431" customFormat="1" x14ac:dyDescent="0.2">
      <c r="B15" s="441">
        <f>+B14+1</f>
        <v>2</v>
      </c>
      <c r="C15" s="509" t="s">
        <v>303</v>
      </c>
      <c r="D15" s="532" t="s">
        <v>868</v>
      </c>
      <c r="E15" s="533" t="s">
        <v>2</v>
      </c>
      <c r="F15" s="439">
        <v>100000</v>
      </c>
      <c r="G15" s="498"/>
      <c r="H15" s="438" t="s">
        <v>781</v>
      </c>
      <c r="I15" s="665"/>
    </row>
    <row r="16" spans="2:9" s="431" customFormat="1" x14ac:dyDescent="0.2">
      <c r="B16" s="441">
        <f t="shared" ref="B16:B22" si="0">+B15+1</f>
        <v>3</v>
      </c>
      <c r="C16" s="509" t="s">
        <v>303</v>
      </c>
      <c r="D16" s="532" t="s">
        <v>867</v>
      </c>
      <c r="E16" s="533" t="s">
        <v>1</v>
      </c>
      <c r="F16" s="439">
        <v>100000</v>
      </c>
      <c r="G16" s="498"/>
      <c r="H16" s="438" t="s">
        <v>781</v>
      </c>
      <c r="I16" s="665"/>
    </row>
    <row r="17" spans="2:9" s="431" customFormat="1" x14ac:dyDescent="0.2">
      <c r="B17" s="441">
        <f t="shared" si="0"/>
        <v>4</v>
      </c>
      <c r="C17" s="509" t="s">
        <v>303</v>
      </c>
      <c r="D17" s="532" t="s">
        <v>866</v>
      </c>
      <c r="E17" s="533" t="s">
        <v>0</v>
      </c>
      <c r="F17" s="439">
        <v>100000</v>
      </c>
      <c r="G17" s="498"/>
      <c r="H17" s="438" t="s">
        <v>781</v>
      </c>
      <c r="I17" s="665"/>
    </row>
    <row r="18" spans="2:9" s="431" customFormat="1" x14ac:dyDescent="0.2">
      <c r="B18" s="441">
        <f t="shared" si="0"/>
        <v>5</v>
      </c>
      <c r="C18" s="509" t="s">
        <v>303</v>
      </c>
      <c r="D18" s="532" t="s">
        <v>865</v>
      </c>
      <c r="E18" s="533" t="s">
        <v>875</v>
      </c>
      <c r="F18" s="439">
        <v>100000</v>
      </c>
      <c r="G18" s="498"/>
      <c r="H18" s="438" t="s">
        <v>781</v>
      </c>
      <c r="I18" s="665"/>
    </row>
    <row r="19" spans="2:9" s="431" customFormat="1" x14ac:dyDescent="0.2">
      <c r="B19" s="441">
        <f t="shared" si="0"/>
        <v>6</v>
      </c>
      <c r="C19" s="509" t="s">
        <v>303</v>
      </c>
      <c r="D19" s="532" t="s">
        <v>864</v>
      </c>
      <c r="E19" s="533" t="s">
        <v>874</v>
      </c>
      <c r="F19" s="439">
        <v>100000</v>
      </c>
      <c r="G19" s="498"/>
      <c r="H19" s="438" t="s">
        <v>781</v>
      </c>
      <c r="I19" s="665"/>
    </row>
    <row r="20" spans="2:9" s="431" customFormat="1" x14ac:dyDescent="0.2">
      <c r="B20" s="441">
        <f t="shared" si="0"/>
        <v>7</v>
      </c>
      <c r="C20" s="509" t="s">
        <v>303</v>
      </c>
      <c r="D20" s="532" t="s">
        <v>863</v>
      </c>
      <c r="E20" s="533" t="s">
        <v>873</v>
      </c>
      <c r="F20" s="439">
        <v>100000</v>
      </c>
      <c r="G20" s="498"/>
      <c r="H20" s="438" t="s">
        <v>781</v>
      </c>
      <c r="I20" s="665"/>
    </row>
    <row r="21" spans="2:9" s="431" customFormat="1" x14ac:dyDescent="0.2">
      <c r="B21" s="441">
        <f t="shared" si="0"/>
        <v>8</v>
      </c>
      <c r="C21" s="509" t="s">
        <v>303</v>
      </c>
      <c r="D21" s="532" t="s">
        <v>862</v>
      </c>
      <c r="E21" s="533" t="s">
        <v>872</v>
      </c>
      <c r="F21" s="439">
        <v>100000</v>
      </c>
      <c r="G21" s="498"/>
      <c r="H21" s="438" t="s">
        <v>781</v>
      </c>
      <c r="I21" s="665"/>
    </row>
    <row r="22" spans="2:9" s="431" customFormat="1" x14ac:dyDescent="0.2">
      <c r="B22" s="441">
        <f t="shared" si="0"/>
        <v>9</v>
      </c>
      <c r="C22" s="509" t="s">
        <v>303</v>
      </c>
      <c r="D22" s="532" t="s">
        <v>861</v>
      </c>
      <c r="E22" s="533" t="s">
        <v>871</v>
      </c>
      <c r="F22" s="439">
        <v>100000</v>
      </c>
      <c r="G22" s="498"/>
      <c r="H22" s="438" t="s">
        <v>781</v>
      </c>
      <c r="I22" s="665"/>
    </row>
    <row r="23" spans="2:9" s="431" customFormat="1" x14ac:dyDescent="0.2">
      <c r="B23" s="441">
        <f>+B22+1</f>
        <v>10</v>
      </c>
      <c r="C23" s="509" t="s">
        <v>303</v>
      </c>
      <c r="D23" s="532" t="s">
        <v>860</v>
      </c>
      <c r="E23" s="533" t="s">
        <v>870</v>
      </c>
      <c r="F23" s="439">
        <v>100000</v>
      </c>
      <c r="G23" s="498"/>
      <c r="H23" s="438" t="s">
        <v>781</v>
      </c>
      <c r="I23" s="665"/>
    </row>
    <row r="24" spans="2:9" s="431" customFormat="1" x14ac:dyDescent="0.2">
      <c r="B24" s="441">
        <f>+B23+1</f>
        <v>11</v>
      </c>
      <c r="C24" s="509" t="s">
        <v>303</v>
      </c>
      <c r="D24" s="492">
        <v>1000000</v>
      </c>
      <c r="E24" s="493">
        <v>1099999</v>
      </c>
      <c r="F24" s="494">
        <f t="shared" ref="F24:F87" si="1">+E24-D24+1</f>
        <v>100000</v>
      </c>
      <c r="G24" s="498"/>
      <c r="H24" s="438" t="s">
        <v>781</v>
      </c>
      <c r="I24" s="665"/>
    </row>
    <row r="25" spans="2:9" s="431" customFormat="1" x14ac:dyDescent="0.2">
      <c r="B25" s="441">
        <f>+B24+1</f>
        <v>12</v>
      </c>
      <c r="C25" s="509" t="s">
        <v>303</v>
      </c>
      <c r="D25" s="496">
        <v>1100000</v>
      </c>
      <c r="E25" s="456">
        <v>1199999</v>
      </c>
      <c r="F25" s="439">
        <f t="shared" si="1"/>
        <v>100000</v>
      </c>
      <c r="G25" s="498"/>
      <c r="H25" s="438" t="s">
        <v>781</v>
      </c>
      <c r="I25" s="665"/>
    </row>
    <row r="26" spans="2:9" s="431" customFormat="1" x14ac:dyDescent="0.2">
      <c r="B26" s="441">
        <f t="shared" ref="B26:B89" si="2">+B25+1</f>
        <v>13</v>
      </c>
      <c r="C26" s="509" t="s">
        <v>303</v>
      </c>
      <c r="D26" s="496">
        <v>1200000</v>
      </c>
      <c r="E26" s="456">
        <v>1299999</v>
      </c>
      <c r="F26" s="439">
        <f t="shared" si="1"/>
        <v>100000</v>
      </c>
      <c r="G26" s="498"/>
      <c r="H26" s="438" t="s">
        <v>781</v>
      </c>
      <c r="I26" s="665"/>
    </row>
    <row r="27" spans="2:9" s="431" customFormat="1" x14ac:dyDescent="0.2">
      <c r="B27" s="441">
        <f t="shared" si="2"/>
        <v>14</v>
      </c>
      <c r="C27" s="509" t="s">
        <v>303</v>
      </c>
      <c r="D27" s="496">
        <v>1300000</v>
      </c>
      <c r="E27" s="456">
        <v>1399999</v>
      </c>
      <c r="F27" s="439">
        <f t="shared" si="1"/>
        <v>100000</v>
      </c>
      <c r="G27" s="498"/>
      <c r="H27" s="438" t="s">
        <v>781</v>
      </c>
      <c r="I27" s="665"/>
    </row>
    <row r="28" spans="2:9" s="431" customFormat="1" x14ac:dyDescent="0.2">
      <c r="B28" s="441">
        <f t="shared" si="2"/>
        <v>15</v>
      </c>
      <c r="C28" s="509" t="s">
        <v>303</v>
      </c>
      <c r="D28" s="496">
        <v>1400000</v>
      </c>
      <c r="E28" s="456">
        <v>1499999</v>
      </c>
      <c r="F28" s="439">
        <f t="shared" si="1"/>
        <v>100000</v>
      </c>
      <c r="G28" s="498"/>
      <c r="H28" s="438" t="s">
        <v>781</v>
      </c>
      <c r="I28" s="665"/>
    </row>
    <row r="29" spans="2:9" s="431" customFormat="1" x14ac:dyDescent="0.2">
      <c r="B29" s="441">
        <f t="shared" si="2"/>
        <v>16</v>
      </c>
      <c r="C29" s="509" t="s">
        <v>303</v>
      </c>
      <c r="D29" s="492">
        <v>1500000</v>
      </c>
      <c r="E29" s="493">
        <v>1599999</v>
      </c>
      <c r="F29" s="494">
        <f t="shared" si="1"/>
        <v>100000</v>
      </c>
      <c r="G29" s="498"/>
      <c r="H29" s="438" t="s">
        <v>781</v>
      </c>
      <c r="I29" s="665"/>
    </row>
    <row r="30" spans="2:9" s="431" customFormat="1" x14ac:dyDescent="0.2">
      <c r="B30" s="441">
        <f t="shared" si="2"/>
        <v>17</v>
      </c>
      <c r="C30" s="509" t="s">
        <v>303</v>
      </c>
      <c r="D30" s="495">
        <v>1600000</v>
      </c>
      <c r="E30" s="456">
        <v>1699999</v>
      </c>
      <c r="F30" s="439">
        <f t="shared" si="1"/>
        <v>100000</v>
      </c>
      <c r="G30" s="498"/>
      <c r="H30" s="438" t="s">
        <v>781</v>
      </c>
      <c r="I30" s="665"/>
    </row>
    <row r="31" spans="2:9" s="431" customFormat="1" x14ac:dyDescent="0.2">
      <c r="B31" s="441">
        <f t="shared" si="2"/>
        <v>18</v>
      </c>
      <c r="C31" s="509" t="s">
        <v>303</v>
      </c>
      <c r="D31" s="495">
        <v>1700000</v>
      </c>
      <c r="E31" s="456">
        <v>1799999</v>
      </c>
      <c r="F31" s="439">
        <f t="shared" si="1"/>
        <v>100000</v>
      </c>
      <c r="G31" s="498"/>
      <c r="H31" s="438" t="s">
        <v>781</v>
      </c>
      <c r="I31" s="665"/>
    </row>
    <row r="32" spans="2:9" s="431" customFormat="1" x14ac:dyDescent="0.2">
      <c r="B32" s="441">
        <f t="shared" si="2"/>
        <v>19</v>
      </c>
      <c r="C32" s="509" t="s">
        <v>303</v>
      </c>
      <c r="D32" s="495">
        <v>1800000</v>
      </c>
      <c r="E32" s="456">
        <v>1899999</v>
      </c>
      <c r="F32" s="439">
        <f t="shared" si="1"/>
        <v>100000</v>
      </c>
      <c r="G32" s="491"/>
      <c r="H32" s="438" t="s">
        <v>781</v>
      </c>
      <c r="I32" s="665"/>
    </row>
    <row r="33" spans="2:9" s="431" customFormat="1" x14ac:dyDescent="0.2">
      <c r="B33" s="441">
        <f t="shared" si="2"/>
        <v>20</v>
      </c>
      <c r="C33" s="509" t="s">
        <v>303</v>
      </c>
      <c r="D33" s="495">
        <v>1900000</v>
      </c>
      <c r="E33" s="456">
        <v>1999999</v>
      </c>
      <c r="F33" s="439">
        <f t="shared" si="1"/>
        <v>100000</v>
      </c>
      <c r="G33" s="491"/>
      <c r="H33" s="438" t="s">
        <v>781</v>
      </c>
      <c r="I33" s="665"/>
    </row>
    <row r="34" spans="2:9" s="431" customFormat="1" x14ac:dyDescent="0.2">
      <c r="B34" s="441">
        <f t="shared" si="2"/>
        <v>21</v>
      </c>
      <c r="C34" s="509" t="s">
        <v>303</v>
      </c>
      <c r="D34" s="495">
        <v>2000000</v>
      </c>
      <c r="E34" s="456">
        <v>2099999</v>
      </c>
      <c r="F34" s="439">
        <f t="shared" si="1"/>
        <v>100000</v>
      </c>
      <c r="G34" s="491"/>
      <c r="H34" s="438" t="s">
        <v>781</v>
      </c>
      <c r="I34" s="665"/>
    </row>
    <row r="35" spans="2:9" s="431" customFormat="1" x14ac:dyDescent="0.2">
      <c r="B35" s="441">
        <f t="shared" si="2"/>
        <v>22</v>
      </c>
      <c r="C35" s="509" t="s">
        <v>303</v>
      </c>
      <c r="D35" s="495">
        <v>2100000</v>
      </c>
      <c r="E35" s="456">
        <v>2199999</v>
      </c>
      <c r="F35" s="439">
        <f t="shared" si="1"/>
        <v>100000</v>
      </c>
      <c r="G35" s="491"/>
      <c r="H35" s="438" t="s">
        <v>781</v>
      </c>
      <c r="I35" s="665"/>
    </row>
    <row r="36" spans="2:9" s="431" customFormat="1" x14ac:dyDescent="0.2">
      <c r="B36" s="441">
        <f t="shared" si="2"/>
        <v>23</v>
      </c>
      <c r="C36" s="509" t="s">
        <v>303</v>
      </c>
      <c r="D36" s="496">
        <v>2200000</v>
      </c>
      <c r="E36" s="456">
        <v>2299999</v>
      </c>
      <c r="F36" s="439">
        <f t="shared" si="1"/>
        <v>100000</v>
      </c>
      <c r="G36" s="491"/>
      <c r="H36" s="438" t="s">
        <v>781</v>
      </c>
      <c r="I36" s="665"/>
    </row>
    <row r="37" spans="2:9" s="431" customFormat="1" x14ac:dyDescent="0.2">
      <c r="B37" s="441">
        <f t="shared" si="2"/>
        <v>24</v>
      </c>
      <c r="C37" s="509" t="s">
        <v>303</v>
      </c>
      <c r="D37" s="496">
        <v>2300000</v>
      </c>
      <c r="E37" s="456">
        <v>2399999</v>
      </c>
      <c r="F37" s="439">
        <f t="shared" si="1"/>
        <v>100000</v>
      </c>
      <c r="G37" s="491"/>
      <c r="H37" s="438" t="s">
        <v>781</v>
      </c>
      <c r="I37" s="665"/>
    </row>
    <row r="38" spans="2:9" s="431" customFormat="1" x14ac:dyDescent="0.2">
      <c r="B38" s="441">
        <f t="shared" si="2"/>
        <v>25</v>
      </c>
      <c r="C38" s="509" t="s">
        <v>303</v>
      </c>
      <c r="D38" s="496">
        <v>2400000</v>
      </c>
      <c r="E38" s="456">
        <v>2499999</v>
      </c>
      <c r="F38" s="439">
        <f t="shared" si="1"/>
        <v>100000</v>
      </c>
      <c r="G38" s="491"/>
      <c r="H38" s="438" t="s">
        <v>781</v>
      </c>
      <c r="I38" s="665"/>
    </row>
    <row r="39" spans="2:9" s="431" customFormat="1" x14ac:dyDescent="0.2">
      <c r="B39" s="441">
        <f t="shared" si="2"/>
        <v>26</v>
      </c>
      <c r="C39" s="509" t="s">
        <v>304</v>
      </c>
      <c r="D39" s="492">
        <v>2500000</v>
      </c>
      <c r="E39" s="493">
        <v>2599999</v>
      </c>
      <c r="F39" s="494">
        <f t="shared" si="1"/>
        <v>100000</v>
      </c>
      <c r="G39" s="491"/>
      <c r="H39" s="438" t="s">
        <v>849</v>
      </c>
      <c r="I39" s="665"/>
    </row>
    <row r="40" spans="2:9" s="431" customFormat="1" x14ac:dyDescent="0.2">
      <c r="B40" s="441">
        <f t="shared" si="2"/>
        <v>27</v>
      </c>
      <c r="C40" s="509" t="s">
        <v>304</v>
      </c>
      <c r="D40" s="495">
        <v>2600000</v>
      </c>
      <c r="E40" s="456">
        <v>2699999</v>
      </c>
      <c r="F40" s="439">
        <f t="shared" si="1"/>
        <v>100000</v>
      </c>
      <c r="G40" s="491"/>
      <c r="H40" s="438" t="s">
        <v>849</v>
      </c>
      <c r="I40" s="665"/>
    </row>
    <row r="41" spans="2:9" s="431" customFormat="1" x14ac:dyDescent="0.2">
      <c r="B41" s="441">
        <f t="shared" si="2"/>
        <v>28</v>
      </c>
      <c r="C41" s="509" t="s">
        <v>304</v>
      </c>
      <c r="D41" s="495">
        <v>2700000</v>
      </c>
      <c r="E41" s="456">
        <v>2799999</v>
      </c>
      <c r="F41" s="439">
        <f t="shared" si="1"/>
        <v>100000</v>
      </c>
      <c r="G41" s="491"/>
      <c r="H41" s="438" t="s">
        <v>849</v>
      </c>
      <c r="I41" s="665"/>
    </row>
    <row r="42" spans="2:9" s="431" customFormat="1" x14ac:dyDescent="0.2">
      <c r="B42" s="441">
        <f t="shared" si="2"/>
        <v>29</v>
      </c>
      <c r="C42" s="509" t="s">
        <v>304</v>
      </c>
      <c r="D42" s="495">
        <v>2800000</v>
      </c>
      <c r="E42" s="456">
        <v>2899999</v>
      </c>
      <c r="F42" s="439">
        <f>+E42-D42+1</f>
        <v>100000</v>
      </c>
      <c r="G42" s="491"/>
      <c r="H42" s="438" t="s">
        <v>849</v>
      </c>
      <c r="I42" s="665"/>
    </row>
    <row r="43" spans="2:9" s="431" customFormat="1" x14ac:dyDescent="0.2">
      <c r="B43" s="441">
        <f t="shared" si="2"/>
        <v>30</v>
      </c>
      <c r="C43" s="509" t="s">
        <v>304</v>
      </c>
      <c r="D43" s="495">
        <v>2900000</v>
      </c>
      <c r="E43" s="456">
        <v>2999999</v>
      </c>
      <c r="F43" s="439">
        <f>+E43-D43+1</f>
        <v>100000</v>
      </c>
      <c r="G43" s="491"/>
      <c r="H43" s="438" t="s">
        <v>849</v>
      </c>
      <c r="I43" s="665"/>
    </row>
    <row r="44" spans="2:9" s="431" customFormat="1" x14ac:dyDescent="0.2">
      <c r="B44" s="441">
        <f t="shared" si="2"/>
        <v>31</v>
      </c>
      <c r="C44" s="509" t="s">
        <v>303</v>
      </c>
      <c r="D44" s="495">
        <v>3000000</v>
      </c>
      <c r="E44" s="456">
        <v>3099999</v>
      </c>
      <c r="F44" s="439">
        <f t="shared" si="1"/>
        <v>100000</v>
      </c>
      <c r="G44" s="491"/>
      <c r="H44" s="438" t="s">
        <v>781</v>
      </c>
      <c r="I44" s="665"/>
    </row>
    <row r="45" spans="2:9" s="431" customFormat="1" x14ac:dyDescent="0.2">
      <c r="B45" s="441">
        <f t="shared" si="2"/>
        <v>32</v>
      </c>
      <c r="C45" s="509" t="s">
        <v>303</v>
      </c>
      <c r="D45" s="495">
        <v>3100000</v>
      </c>
      <c r="E45" s="456">
        <v>3199999</v>
      </c>
      <c r="F45" s="439">
        <f>+E45-D45+1</f>
        <v>100000</v>
      </c>
      <c r="G45" s="491"/>
      <c r="H45" s="508" t="s">
        <v>781</v>
      </c>
      <c r="I45" s="665"/>
    </row>
    <row r="46" spans="2:9" s="431" customFormat="1" x14ac:dyDescent="0.2">
      <c r="B46" s="441">
        <f t="shared" si="2"/>
        <v>33</v>
      </c>
      <c r="C46" s="474" t="s">
        <v>303</v>
      </c>
      <c r="D46" s="495">
        <v>3200000</v>
      </c>
      <c r="E46" s="456">
        <v>3299999</v>
      </c>
      <c r="F46" s="439">
        <f t="shared" si="1"/>
        <v>100000</v>
      </c>
      <c r="G46" s="491"/>
      <c r="H46" s="474" t="s">
        <v>781</v>
      </c>
      <c r="I46" s="665"/>
    </row>
    <row r="47" spans="2:9" s="431" customFormat="1" x14ac:dyDescent="0.2">
      <c r="B47" s="441">
        <f t="shared" si="2"/>
        <v>34</v>
      </c>
      <c r="C47" s="474" t="s">
        <v>303</v>
      </c>
      <c r="D47" s="497">
        <v>3300000</v>
      </c>
      <c r="E47" s="455">
        <v>3399999</v>
      </c>
      <c r="F47" s="439">
        <f>+E47-D47+1</f>
        <v>100000</v>
      </c>
      <c r="G47" s="491"/>
      <c r="H47" s="474" t="s">
        <v>781</v>
      </c>
      <c r="I47" s="665"/>
    </row>
    <row r="48" spans="2:9" s="431" customFormat="1" x14ac:dyDescent="0.2">
      <c r="B48" s="441">
        <f t="shared" si="2"/>
        <v>35</v>
      </c>
      <c r="C48" s="509" t="s">
        <v>303</v>
      </c>
      <c r="D48" s="497">
        <v>3400000</v>
      </c>
      <c r="E48" s="455">
        <v>3499999</v>
      </c>
      <c r="F48" s="439">
        <f t="shared" si="1"/>
        <v>100000</v>
      </c>
      <c r="G48" s="491"/>
      <c r="H48" s="474" t="s">
        <v>781</v>
      </c>
      <c r="I48" s="665"/>
    </row>
    <row r="49" spans="2:9" s="431" customFormat="1" x14ac:dyDescent="0.2">
      <c r="B49" s="441">
        <f t="shared" si="2"/>
        <v>36</v>
      </c>
      <c r="C49" s="509" t="s">
        <v>303</v>
      </c>
      <c r="D49" s="497">
        <v>3500000</v>
      </c>
      <c r="E49" s="455">
        <v>3599999</v>
      </c>
      <c r="F49" s="439">
        <f t="shared" si="1"/>
        <v>100000</v>
      </c>
      <c r="G49" s="491"/>
      <c r="H49" s="474" t="s">
        <v>781</v>
      </c>
      <c r="I49" s="665"/>
    </row>
    <row r="50" spans="2:9" s="431" customFormat="1" x14ac:dyDescent="0.2">
      <c r="B50" s="441">
        <f t="shared" si="2"/>
        <v>37</v>
      </c>
      <c r="C50" s="509" t="s">
        <v>303</v>
      </c>
      <c r="D50" s="497">
        <v>3600000</v>
      </c>
      <c r="E50" s="455">
        <v>3699999</v>
      </c>
      <c r="F50" s="439">
        <f t="shared" si="1"/>
        <v>100000</v>
      </c>
      <c r="G50" s="491"/>
      <c r="H50" s="474" t="s">
        <v>781</v>
      </c>
      <c r="I50" s="665"/>
    </row>
    <row r="51" spans="2:9" s="431" customFormat="1" x14ac:dyDescent="0.2">
      <c r="B51" s="441">
        <f t="shared" si="2"/>
        <v>38</v>
      </c>
      <c r="C51" s="509" t="s">
        <v>303</v>
      </c>
      <c r="D51" s="497">
        <v>3700000</v>
      </c>
      <c r="E51" s="455">
        <v>3799999</v>
      </c>
      <c r="F51" s="439">
        <f t="shared" si="1"/>
        <v>100000</v>
      </c>
      <c r="G51" s="491"/>
      <c r="H51" s="474" t="s">
        <v>781</v>
      </c>
      <c r="I51" s="665"/>
    </row>
    <row r="52" spans="2:9" s="431" customFormat="1" x14ac:dyDescent="0.2">
      <c r="B52" s="441">
        <f t="shared" si="2"/>
        <v>39</v>
      </c>
      <c r="C52" s="509" t="s">
        <v>303</v>
      </c>
      <c r="D52" s="497">
        <v>3800000</v>
      </c>
      <c r="E52" s="455">
        <v>3899999</v>
      </c>
      <c r="F52" s="439">
        <f t="shared" si="1"/>
        <v>100000</v>
      </c>
      <c r="G52" s="491"/>
      <c r="H52" s="509" t="s">
        <v>781</v>
      </c>
      <c r="I52" s="665"/>
    </row>
    <row r="53" spans="2:9" s="431" customFormat="1" x14ac:dyDescent="0.2">
      <c r="B53" s="441">
        <f t="shared" si="2"/>
        <v>40</v>
      </c>
      <c r="C53" s="509" t="s">
        <v>303</v>
      </c>
      <c r="D53" s="497">
        <v>3900000</v>
      </c>
      <c r="E53" s="455">
        <v>3999999</v>
      </c>
      <c r="F53" s="439">
        <f t="shared" si="1"/>
        <v>100000</v>
      </c>
      <c r="G53" s="498"/>
      <c r="H53" s="509" t="s">
        <v>781</v>
      </c>
      <c r="I53" s="665"/>
    </row>
    <row r="54" spans="2:9" s="451" customFormat="1" ht="13.5" customHeight="1" x14ac:dyDescent="0.2">
      <c r="B54" s="441">
        <f t="shared" si="2"/>
        <v>41</v>
      </c>
      <c r="C54" s="509" t="s">
        <v>303</v>
      </c>
      <c r="D54" s="497">
        <v>4000000</v>
      </c>
      <c r="E54" s="455">
        <v>4099999</v>
      </c>
      <c r="F54" s="494">
        <f t="shared" si="1"/>
        <v>100000</v>
      </c>
      <c r="G54" s="510"/>
      <c r="H54" s="438" t="s">
        <v>781</v>
      </c>
    </row>
    <row r="55" spans="2:9" s="450" customFormat="1" ht="13.5" customHeight="1" x14ac:dyDescent="0.2">
      <c r="B55" s="441">
        <f t="shared" si="2"/>
        <v>42</v>
      </c>
      <c r="C55" s="474" t="s">
        <v>303</v>
      </c>
      <c r="D55" s="495">
        <v>4100000</v>
      </c>
      <c r="E55" s="456">
        <v>4199999</v>
      </c>
      <c r="F55" s="439">
        <f t="shared" si="1"/>
        <v>100000</v>
      </c>
      <c r="G55" s="467"/>
      <c r="H55" s="437" t="s">
        <v>781</v>
      </c>
    </row>
    <row r="56" spans="2:9" s="450" customFormat="1" ht="13.5" customHeight="1" x14ac:dyDescent="0.2">
      <c r="B56" s="441">
        <f t="shared" si="2"/>
        <v>43</v>
      </c>
      <c r="C56" s="474" t="s">
        <v>303</v>
      </c>
      <c r="D56" s="495">
        <v>4200000</v>
      </c>
      <c r="E56" s="456">
        <v>4299999</v>
      </c>
      <c r="F56" s="439">
        <f t="shared" si="1"/>
        <v>100000</v>
      </c>
      <c r="G56" s="467"/>
      <c r="H56" s="437" t="s">
        <v>781</v>
      </c>
    </row>
    <row r="57" spans="2:9" s="450" customFormat="1" ht="13.5" customHeight="1" x14ac:dyDescent="0.2">
      <c r="B57" s="441">
        <f t="shared" si="2"/>
        <v>44</v>
      </c>
      <c r="C57" s="509" t="s">
        <v>303</v>
      </c>
      <c r="D57" s="497">
        <v>4300000</v>
      </c>
      <c r="E57" s="455">
        <v>4399999</v>
      </c>
      <c r="F57" s="439">
        <f t="shared" si="1"/>
        <v>100000</v>
      </c>
      <c r="G57" s="465"/>
      <c r="H57" s="438" t="s">
        <v>781</v>
      </c>
    </row>
    <row r="58" spans="2:9" s="450" customFormat="1" ht="13.5" customHeight="1" x14ac:dyDescent="0.2">
      <c r="B58" s="441">
        <f t="shared" si="2"/>
        <v>45</v>
      </c>
      <c r="C58" s="509" t="s">
        <v>303</v>
      </c>
      <c r="D58" s="497">
        <v>4400000</v>
      </c>
      <c r="E58" s="455">
        <v>4499999</v>
      </c>
      <c r="F58" s="439">
        <f t="shared" si="1"/>
        <v>100000</v>
      </c>
      <c r="G58" s="467"/>
      <c r="H58" s="437" t="s">
        <v>781</v>
      </c>
    </row>
    <row r="59" spans="2:9" s="450" customFormat="1" ht="13.5" customHeight="1" x14ac:dyDescent="0.2">
      <c r="B59" s="441">
        <f t="shared" si="2"/>
        <v>46</v>
      </c>
      <c r="C59" s="474" t="s">
        <v>303</v>
      </c>
      <c r="D59" s="495">
        <v>4500000</v>
      </c>
      <c r="E59" s="456">
        <v>4599999</v>
      </c>
      <c r="F59" s="439">
        <f t="shared" si="1"/>
        <v>100000</v>
      </c>
      <c r="G59" s="467"/>
      <c r="H59" s="437" t="s">
        <v>781</v>
      </c>
    </row>
    <row r="60" spans="2:9" s="450" customFormat="1" ht="13.5" customHeight="1" x14ac:dyDescent="0.2">
      <c r="B60" s="441">
        <f t="shared" si="2"/>
        <v>47</v>
      </c>
      <c r="C60" s="474" t="s">
        <v>303</v>
      </c>
      <c r="D60" s="495">
        <v>4600000</v>
      </c>
      <c r="E60" s="456">
        <v>4699999</v>
      </c>
      <c r="F60" s="439">
        <f t="shared" si="1"/>
        <v>100000</v>
      </c>
      <c r="G60" s="467"/>
      <c r="H60" s="437" t="s">
        <v>781</v>
      </c>
    </row>
    <row r="61" spans="2:9" s="450" customFormat="1" ht="13.5" customHeight="1" x14ac:dyDescent="0.2">
      <c r="B61" s="441">
        <f t="shared" si="2"/>
        <v>48</v>
      </c>
      <c r="C61" s="474" t="s">
        <v>303</v>
      </c>
      <c r="D61" s="495">
        <v>4700000</v>
      </c>
      <c r="E61" s="456">
        <v>4799999</v>
      </c>
      <c r="F61" s="439">
        <f t="shared" si="1"/>
        <v>100000</v>
      </c>
      <c r="G61" s="467"/>
      <c r="H61" s="437" t="s">
        <v>781</v>
      </c>
    </row>
    <row r="62" spans="2:9" s="450" customFormat="1" ht="13.5" customHeight="1" x14ac:dyDescent="0.2">
      <c r="B62" s="441">
        <f t="shared" si="2"/>
        <v>49</v>
      </c>
      <c r="C62" s="474" t="s">
        <v>303</v>
      </c>
      <c r="D62" s="495">
        <v>4800000</v>
      </c>
      <c r="E62" s="456">
        <v>4899999</v>
      </c>
      <c r="F62" s="439">
        <f t="shared" si="1"/>
        <v>100000</v>
      </c>
      <c r="G62" s="467"/>
      <c r="H62" s="437" t="s">
        <v>781</v>
      </c>
    </row>
    <row r="63" spans="2:9" s="450" customFormat="1" ht="13.5" customHeight="1" x14ac:dyDescent="0.2">
      <c r="B63" s="441">
        <f t="shared" si="2"/>
        <v>50</v>
      </c>
      <c r="C63" s="474" t="s">
        <v>303</v>
      </c>
      <c r="D63" s="495">
        <v>4900000</v>
      </c>
      <c r="E63" s="456">
        <v>4999999</v>
      </c>
      <c r="F63" s="439">
        <f t="shared" si="1"/>
        <v>100000</v>
      </c>
      <c r="G63" s="467"/>
      <c r="H63" s="437" t="s">
        <v>781</v>
      </c>
    </row>
    <row r="64" spans="2:9" s="450" customFormat="1" ht="13.5" customHeight="1" x14ac:dyDescent="0.2">
      <c r="B64" s="441">
        <f t="shared" si="2"/>
        <v>51</v>
      </c>
      <c r="C64" s="474" t="s">
        <v>304</v>
      </c>
      <c r="D64" s="495">
        <v>5000000</v>
      </c>
      <c r="E64" s="456">
        <v>5099999</v>
      </c>
      <c r="F64" s="439">
        <f t="shared" si="1"/>
        <v>100000</v>
      </c>
      <c r="G64" s="467"/>
      <c r="H64" s="437" t="s">
        <v>849</v>
      </c>
    </row>
    <row r="65" spans="2:8" s="450" customFormat="1" ht="13.5" customHeight="1" x14ac:dyDescent="0.2">
      <c r="B65" s="441">
        <f t="shared" si="2"/>
        <v>52</v>
      </c>
      <c r="C65" s="474" t="s">
        <v>304</v>
      </c>
      <c r="D65" s="495">
        <v>5100000</v>
      </c>
      <c r="E65" s="456">
        <v>5199999</v>
      </c>
      <c r="F65" s="439">
        <f t="shared" si="1"/>
        <v>100000</v>
      </c>
      <c r="G65" s="467"/>
      <c r="H65" s="437" t="s">
        <v>849</v>
      </c>
    </row>
    <row r="66" spans="2:8" s="450" customFormat="1" ht="13.5" customHeight="1" x14ac:dyDescent="0.2">
      <c r="B66" s="441">
        <f t="shared" si="2"/>
        <v>53</v>
      </c>
      <c r="C66" s="474" t="s">
        <v>304</v>
      </c>
      <c r="D66" s="495">
        <v>5200000</v>
      </c>
      <c r="E66" s="456">
        <v>5299999</v>
      </c>
      <c r="F66" s="439">
        <f t="shared" si="1"/>
        <v>100000</v>
      </c>
      <c r="G66" s="491"/>
      <c r="H66" s="437" t="s">
        <v>849</v>
      </c>
    </row>
    <row r="67" spans="2:8" s="450" customFormat="1" ht="13.5" customHeight="1" x14ac:dyDescent="0.2">
      <c r="B67" s="441">
        <f t="shared" si="2"/>
        <v>54</v>
      </c>
      <c r="C67" s="474" t="s">
        <v>304</v>
      </c>
      <c r="D67" s="495">
        <v>5300000</v>
      </c>
      <c r="E67" s="456">
        <v>5399999</v>
      </c>
      <c r="F67" s="439">
        <f t="shared" si="1"/>
        <v>100000</v>
      </c>
      <c r="G67" s="491"/>
      <c r="H67" s="437" t="s">
        <v>849</v>
      </c>
    </row>
    <row r="68" spans="2:8" s="450" customFormat="1" ht="13.5" customHeight="1" x14ac:dyDescent="0.2">
      <c r="B68" s="441">
        <f t="shared" si="2"/>
        <v>55</v>
      </c>
      <c r="C68" s="474" t="s">
        <v>304</v>
      </c>
      <c r="D68" s="495">
        <v>5400000</v>
      </c>
      <c r="E68" s="456">
        <v>5499999</v>
      </c>
      <c r="F68" s="439">
        <f t="shared" si="1"/>
        <v>100000</v>
      </c>
      <c r="G68" s="491"/>
      <c r="H68" s="437" t="s">
        <v>849</v>
      </c>
    </row>
    <row r="69" spans="2:8" s="450" customFormat="1" ht="13.5" customHeight="1" x14ac:dyDescent="0.2">
      <c r="B69" s="441">
        <f t="shared" si="2"/>
        <v>56</v>
      </c>
      <c r="C69" s="474" t="s">
        <v>304</v>
      </c>
      <c r="D69" s="495">
        <v>5500000</v>
      </c>
      <c r="E69" s="456">
        <v>5599999</v>
      </c>
      <c r="F69" s="439">
        <f t="shared" si="1"/>
        <v>100000</v>
      </c>
      <c r="G69" s="511"/>
      <c r="H69" s="437" t="s">
        <v>849</v>
      </c>
    </row>
    <row r="70" spans="2:8" s="450" customFormat="1" ht="13.5" customHeight="1" x14ac:dyDescent="0.2">
      <c r="B70" s="441">
        <f t="shared" si="2"/>
        <v>57</v>
      </c>
      <c r="C70" s="474" t="s">
        <v>304</v>
      </c>
      <c r="D70" s="495">
        <v>5600000</v>
      </c>
      <c r="E70" s="456">
        <v>5699999</v>
      </c>
      <c r="F70" s="439">
        <f t="shared" si="1"/>
        <v>100000</v>
      </c>
      <c r="G70" s="511"/>
      <c r="H70" s="437" t="s">
        <v>849</v>
      </c>
    </row>
    <row r="71" spans="2:8" s="450" customFormat="1" ht="13.5" customHeight="1" x14ac:dyDescent="0.2">
      <c r="B71" s="441">
        <f t="shared" si="2"/>
        <v>58</v>
      </c>
      <c r="C71" s="474" t="s">
        <v>304</v>
      </c>
      <c r="D71" s="495">
        <v>5700000</v>
      </c>
      <c r="E71" s="456">
        <v>5799999</v>
      </c>
      <c r="F71" s="439">
        <f t="shared" si="1"/>
        <v>100000</v>
      </c>
      <c r="G71" s="511"/>
      <c r="H71" s="437" t="s">
        <v>849</v>
      </c>
    </row>
    <row r="72" spans="2:8" s="450" customFormat="1" ht="13.5" customHeight="1" x14ac:dyDescent="0.2">
      <c r="B72" s="441">
        <f t="shared" si="2"/>
        <v>59</v>
      </c>
      <c r="C72" s="474" t="s">
        <v>304</v>
      </c>
      <c r="D72" s="495">
        <v>5800000</v>
      </c>
      <c r="E72" s="456">
        <v>5899999</v>
      </c>
      <c r="F72" s="439">
        <f t="shared" si="1"/>
        <v>100000</v>
      </c>
      <c r="G72" s="511"/>
      <c r="H72" s="437" t="s">
        <v>849</v>
      </c>
    </row>
    <row r="73" spans="2:8" s="450" customFormat="1" ht="13.5" customHeight="1" x14ac:dyDescent="0.2">
      <c r="B73" s="441">
        <f t="shared" si="2"/>
        <v>60</v>
      </c>
      <c r="C73" s="474" t="s">
        <v>304</v>
      </c>
      <c r="D73" s="495">
        <v>5900000</v>
      </c>
      <c r="E73" s="456">
        <v>5999999</v>
      </c>
      <c r="F73" s="439">
        <f t="shared" si="1"/>
        <v>100000</v>
      </c>
      <c r="G73" s="511"/>
      <c r="H73" s="437" t="s">
        <v>849</v>
      </c>
    </row>
    <row r="74" spans="2:8" s="450" customFormat="1" ht="13.5" customHeight="1" x14ac:dyDescent="0.2">
      <c r="B74" s="441">
        <f t="shared" si="2"/>
        <v>61</v>
      </c>
      <c r="C74" s="474" t="s">
        <v>893</v>
      </c>
      <c r="D74" s="495">
        <v>6000000</v>
      </c>
      <c r="E74" s="456">
        <v>6099999</v>
      </c>
      <c r="F74" s="439">
        <f t="shared" si="1"/>
        <v>100000</v>
      </c>
      <c r="G74" s="467"/>
      <c r="H74" s="437" t="s">
        <v>850</v>
      </c>
    </row>
    <row r="75" spans="2:8" s="450" customFormat="1" ht="13.5" customHeight="1" x14ac:dyDescent="0.2">
      <c r="B75" s="441">
        <f t="shared" si="2"/>
        <v>62</v>
      </c>
      <c r="C75" s="474" t="s">
        <v>893</v>
      </c>
      <c r="D75" s="495">
        <v>6100000</v>
      </c>
      <c r="E75" s="456">
        <v>6199999</v>
      </c>
      <c r="F75" s="439">
        <f t="shared" si="1"/>
        <v>100000</v>
      </c>
      <c r="G75" s="467"/>
      <c r="H75" s="437" t="s">
        <v>850</v>
      </c>
    </row>
    <row r="76" spans="2:8" s="450" customFormat="1" ht="13.5" customHeight="1" x14ac:dyDescent="0.2">
      <c r="B76" s="441">
        <f t="shared" si="2"/>
        <v>63</v>
      </c>
      <c r="C76" s="474" t="s">
        <v>893</v>
      </c>
      <c r="D76" s="495">
        <v>6200000</v>
      </c>
      <c r="E76" s="456">
        <v>6299999</v>
      </c>
      <c r="F76" s="439">
        <f t="shared" si="1"/>
        <v>100000</v>
      </c>
      <c r="G76" s="511"/>
      <c r="H76" s="437" t="s">
        <v>850</v>
      </c>
    </row>
    <row r="77" spans="2:8" s="450" customFormat="1" ht="13.5" customHeight="1" x14ac:dyDescent="0.2">
      <c r="B77" s="441">
        <f t="shared" si="2"/>
        <v>64</v>
      </c>
      <c r="C77" s="474" t="s">
        <v>893</v>
      </c>
      <c r="D77" s="495">
        <v>6300000</v>
      </c>
      <c r="E77" s="456">
        <v>6399999</v>
      </c>
      <c r="F77" s="439">
        <f t="shared" si="1"/>
        <v>100000</v>
      </c>
      <c r="G77" s="511"/>
      <c r="H77" s="437" t="s">
        <v>850</v>
      </c>
    </row>
    <row r="78" spans="2:8" s="450" customFormat="1" ht="13.5" customHeight="1" x14ac:dyDescent="0.2">
      <c r="B78" s="441">
        <f t="shared" si="2"/>
        <v>65</v>
      </c>
      <c r="C78" s="474" t="s">
        <v>893</v>
      </c>
      <c r="D78" s="495">
        <v>6400000</v>
      </c>
      <c r="E78" s="456">
        <v>6499999</v>
      </c>
      <c r="F78" s="439">
        <f t="shared" si="1"/>
        <v>100000</v>
      </c>
      <c r="G78" s="511"/>
      <c r="H78" s="437" t="s">
        <v>850</v>
      </c>
    </row>
    <row r="79" spans="2:8" s="450" customFormat="1" ht="13.5" customHeight="1" x14ac:dyDescent="0.2">
      <c r="B79" s="441">
        <f t="shared" si="2"/>
        <v>66</v>
      </c>
      <c r="C79" s="474" t="s">
        <v>893</v>
      </c>
      <c r="D79" s="495">
        <v>6500000</v>
      </c>
      <c r="E79" s="456">
        <v>6599999</v>
      </c>
      <c r="F79" s="439">
        <f t="shared" si="1"/>
        <v>100000</v>
      </c>
      <c r="G79" s="511"/>
      <c r="H79" s="437" t="s">
        <v>850</v>
      </c>
    </row>
    <row r="80" spans="2:8" s="450" customFormat="1" ht="13.5" customHeight="1" x14ac:dyDescent="0.2">
      <c r="B80" s="441">
        <f t="shared" si="2"/>
        <v>67</v>
      </c>
      <c r="C80" s="474" t="s">
        <v>893</v>
      </c>
      <c r="D80" s="495">
        <v>6600000</v>
      </c>
      <c r="E80" s="456">
        <v>6699999</v>
      </c>
      <c r="F80" s="439">
        <f t="shared" si="1"/>
        <v>100000</v>
      </c>
      <c r="G80" s="511"/>
      <c r="H80" s="437" t="s">
        <v>850</v>
      </c>
    </row>
    <row r="81" spans="2:9" s="450" customFormat="1" ht="13.5" customHeight="1" x14ac:dyDescent="0.2">
      <c r="B81" s="441">
        <f t="shared" si="2"/>
        <v>68</v>
      </c>
      <c r="C81" s="474" t="s">
        <v>893</v>
      </c>
      <c r="D81" s="495">
        <v>6700000</v>
      </c>
      <c r="E81" s="456">
        <v>6799999</v>
      </c>
      <c r="F81" s="439">
        <f t="shared" si="1"/>
        <v>100000</v>
      </c>
      <c r="G81" s="511"/>
      <c r="H81" s="437" t="s">
        <v>850</v>
      </c>
    </row>
    <row r="82" spans="2:9" s="450" customFormat="1" ht="13.5" customHeight="1" x14ac:dyDescent="0.2">
      <c r="B82" s="441">
        <f t="shared" si="2"/>
        <v>69</v>
      </c>
      <c r="C82" s="474" t="s">
        <v>893</v>
      </c>
      <c r="D82" s="495">
        <v>6800000</v>
      </c>
      <c r="E82" s="456">
        <v>6899999</v>
      </c>
      <c r="F82" s="439">
        <f t="shared" si="1"/>
        <v>100000</v>
      </c>
      <c r="G82" s="511"/>
      <c r="H82" s="437" t="s">
        <v>850</v>
      </c>
    </row>
    <row r="83" spans="2:9" s="450" customFormat="1" ht="13.5" customHeight="1" x14ac:dyDescent="0.2">
      <c r="B83" s="441">
        <f t="shared" si="2"/>
        <v>70</v>
      </c>
      <c r="C83" s="474" t="s">
        <v>893</v>
      </c>
      <c r="D83" s="495">
        <v>6900000</v>
      </c>
      <c r="E83" s="456">
        <v>6999999</v>
      </c>
      <c r="F83" s="439">
        <f t="shared" si="1"/>
        <v>100000</v>
      </c>
      <c r="G83" s="511"/>
      <c r="H83" s="437" t="s">
        <v>850</v>
      </c>
    </row>
    <row r="84" spans="2:9" s="433" customFormat="1" x14ac:dyDescent="0.2">
      <c r="B84" s="441">
        <f t="shared" si="2"/>
        <v>71</v>
      </c>
      <c r="C84" s="508" t="s">
        <v>303</v>
      </c>
      <c r="D84" s="492">
        <v>7000000</v>
      </c>
      <c r="E84" s="493">
        <v>7099999</v>
      </c>
      <c r="F84" s="494">
        <f t="shared" si="1"/>
        <v>100000</v>
      </c>
      <c r="G84" s="512"/>
      <c r="H84" s="475" t="s">
        <v>781</v>
      </c>
      <c r="I84" s="661"/>
    </row>
    <row r="85" spans="2:9" s="433" customFormat="1" x14ac:dyDescent="0.2">
      <c r="B85" s="441">
        <f t="shared" si="2"/>
        <v>72</v>
      </c>
      <c r="C85" s="474" t="s">
        <v>303</v>
      </c>
      <c r="D85" s="495">
        <v>7100000</v>
      </c>
      <c r="E85" s="456">
        <v>7199999</v>
      </c>
      <c r="F85" s="439">
        <f t="shared" si="1"/>
        <v>100000</v>
      </c>
      <c r="G85" s="467"/>
      <c r="H85" s="437" t="s">
        <v>781</v>
      </c>
      <c r="I85" s="661"/>
    </row>
    <row r="86" spans="2:9" s="433" customFormat="1" x14ac:dyDescent="0.2">
      <c r="B86" s="441">
        <f t="shared" si="2"/>
        <v>73</v>
      </c>
      <c r="C86" s="474" t="s">
        <v>303</v>
      </c>
      <c r="D86" s="495">
        <v>7200000</v>
      </c>
      <c r="E86" s="456">
        <v>7299999</v>
      </c>
      <c r="F86" s="439">
        <f t="shared" si="1"/>
        <v>100000</v>
      </c>
      <c r="G86" s="467"/>
      <c r="H86" s="437" t="s">
        <v>781</v>
      </c>
      <c r="I86" s="661"/>
    </row>
    <row r="87" spans="2:9" s="433" customFormat="1" x14ac:dyDescent="0.2">
      <c r="B87" s="441">
        <f t="shared" si="2"/>
        <v>74</v>
      </c>
      <c r="C87" s="474" t="s">
        <v>303</v>
      </c>
      <c r="D87" s="495">
        <v>7300000</v>
      </c>
      <c r="E87" s="456">
        <v>7399999</v>
      </c>
      <c r="F87" s="439">
        <f t="shared" si="1"/>
        <v>100000</v>
      </c>
      <c r="G87" s="467"/>
      <c r="H87" s="437" t="s">
        <v>781</v>
      </c>
      <c r="I87" s="661"/>
    </row>
    <row r="88" spans="2:9" s="433" customFormat="1" x14ac:dyDescent="0.2">
      <c r="B88" s="441">
        <f t="shared" si="2"/>
        <v>75</v>
      </c>
      <c r="C88" s="474" t="s">
        <v>303</v>
      </c>
      <c r="D88" s="495">
        <v>7400000</v>
      </c>
      <c r="E88" s="456">
        <v>7499999</v>
      </c>
      <c r="F88" s="439">
        <f t="shared" ref="F88:F112" si="3">+E88-D88+1</f>
        <v>100000</v>
      </c>
      <c r="G88" s="467"/>
      <c r="H88" s="437" t="s">
        <v>781</v>
      </c>
      <c r="I88" s="661"/>
    </row>
    <row r="89" spans="2:9" s="433" customFormat="1" x14ac:dyDescent="0.2">
      <c r="B89" s="441">
        <f t="shared" si="2"/>
        <v>76</v>
      </c>
      <c r="C89" s="474" t="s">
        <v>303</v>
      </c>
      <c r="D89" s="495">
        <v>7500000</v>
      </c>
      <c r="E89" s="456">
        <v>7599999</v>
      </c>
      <c r="F89" s="439">
        <f t="shared" si="3"/>
        <v>100000</v>
      </c>
      <c r="G89" s="467"/>
      <c r="H89" s="437" t="s">
        <v>781</v>
      </c>
      <c r="I89" s="661"/>
    </row>
    <row r="90" spans="2:9" s="433" customFormat="1" x14ac:dyDescent="0.2">
      <c r="B90" s="441">
        <f t="shared" ref="B90:B112" si="4">+B89+1</f>
        <v>77</v>
      </c>
      <c r="C90" s="474" t="s">
        <v>303</v>
      </c>
      <c r="D90" s="495">
        <v>7600000</v>
      </c>
      <c r="E90" s="456">
        <v>7699999</v>
      </c>
      <c r="F90" s="439">
        <f t="shared" si="3"/>
        <v>100000</v>
      </c>
      <c r="G90" s="467"/>
      <c r="H90" s="437" t="s">
        <v>781</v>
      </c>
      <c r="I90" s="661"/>
    </row>
    <row r="91" spans="2:9" s="433" customFormat="1" x14ac:dyDescent="0.2">
      <c r="B91" s="441">
        <f t="shared" si="4"/>
        <v>78</v>
      </c>
      <c r="C91" s="474" t="s">
        <v>303</v>
      </c>
      <c r="D91" s="495">
        <v>7700000</v>
      </c>
      <c r="E91" s="456">
        <v>7799999</v>
      </c>
      <c r="F91" s="439">
        <f t="shared" si="3"/>
        <v>100000</v>
      </c>
      <c r="G91" s="467"/>
      <c r="H91" s="437" t="s">
        <v>781</v>
      </c>
      <c r="I91" s="661"/>
    </row>
    <row r="92" spans="2:9" s="433" customFormat="1" x14ac:dyDescent="0.2">
      <c r="B92" s="441">
        <f t="shared" si="4"/>
        <v>79</v>
      </c>
      <c r="C92" s="474" t="s">
        <v>303</v>
      </c>
      <c r="D92" s="495">
        <v>7800000</v>
      </c>
      <c r="E92" s="456">
        <v>7899999</v>
      </c>
      <c r="F92" s="439">
        <f t="shared" si="3"/>
        <v>100000</v>
      </c>
      <c r="G92" s="467"/>
      <c r="H92" s="437" t="s">
        <v>781</v>
      </c>
      <c r="I92" s="661"/>
    </row>
    <row r="93" spans="2:9" s="433" customFormat="1" x14ac:dyDescent="0.2">
      <c r="B93" s="441">
        <f t="shared" si="4"/>
        <v>80</v>
      </c>
      <c r="C93" s="508" t="s">
        <v>303</v>
      </c>
      <c r="D93" s="492">
        <v>7900000</v>
      </c>
      <c r="E93" s="493">
        <v>7999999</v>
      </c>
      <c r="F93" s="494">
        <f t="shared" si="3"/>
        <v>100000</v>
      </c>
      <c r="G93" s="510"/>
      <c r="H93" s="437" t="s">
        <v>781</v>
      </c>
      <c r="I93" s="661"/>
    </row>
    <row r="94" spans="2:9" x14ac:dyDescent="0.2">
      <c r="B94" s="441">
        <f t="shared" si="4"/>
        <v>81</v>
      </c>
      <c r="C94" s="600" t="s">
        <v>304</v>
      </c>
      <c r="D94" s="513">
        <v>8000000</v>
      </c>
      <c r="E94" s="514">
        <v>8099999</v>
      </c>
      <c r="F94" s="439">
        <f t="shared" si="3"/>
        <v>100000</v>
      </c>
      <c r="G94" s="512"/>
      <c r="H94" s="475" t="s">
        <v>849</v>
      </c>
    </row>
    <row r="95" spans="2:9" s="433" customFormat="1" x14ac:dyDescent="0.2">
      <c r="B95" s="441">
        <f t="shared" si="4"/>
        <v>82</v>
      </c>
      <c r="C95" s="474" t="s">
        <v>304</v>
      </c>
      <c r="D95" s="495">
        <v>8100000</v>
      </c>
      <c r="E95" s="456">
        <v>8199999</v>
      </c>
      <c r="F95" s="439">
        <f t="shared" si="3"/>
        <v>100000</v>
      </c>
      <c r="G95" s="467"/>
      <c r="H95" s="437" t="s">
        <v>849</v>
      </c>
      <c r="I95" s="661"/>
    </row>
    <row r="96" spans="2:9" s="433" customFormat="1" x14ac:dyDescent="0.2">
      <c r="B96" s="441">
        <f t="shared" si="4"/>
        <v>83</v>
      </c>
      <c r="C96" s="474" t="s">
        <v>304</v>
      </c>
      <c r="D96" s="495">
        <v>8200000</v>
      </c>
      <c r="E96" s="456">
        <v>8299999</v>
      </c>
      <c r="F96" s="439">
        <f t="shared" si="3"/>
        <v>100000</v>
      </c>
      <c r="G96" s="467"/>
      <c r="H96" s="437" t="s">
        <v>849</v>
      </c>
      <c r="I96" s="661"/>
    </row>
    <row r="97" spans="2:9" s="433" customFormat="1" x14ac:dyDescent="0.2">
      <c r="B97" s="441">
        <f t="shared" si="4"/>
        <v>84</v>
      </c>
      <c r="C97" s="474" t="s">
        <v>304</v>
      </c>
      <c r="D97" s="495">
        <v>8300000</v>
      </c>
      <c r="E97" s="456">
        <v>8399999</v>
      </c>
      <c r="F97" s="439">
        <f t="shared" si="3"/>
        <v>100000</v>
      </c>
      <c r="G97" s="467"/>
      <c r="H97" s="437" t="s">
        <v>849</v>
      </c>
      <c r="I97" s="661"/>
    </row>
    <row r="98" spans="2:9" s="433" customFormat="1" x14ac:dyDescent="0.2">
      <c r="B98" s="441">
        <f t="shared" si="4"/>
        <v>85</v>
      </c>
      <c r="C98" s="474" t="s">
        <v>304</v>
      </c>
      <c r="D98" s="495">
        <v>8400000</v>
      </c>
      <c r="E98" s="456">
        <v>8499999</v>
      </c>
      <c r="F98" s="439">
        <f t="shared" si="3"/>
        <v>100000</v>
      </c>
      <c r="G98" s="467"/>
      <c r="H98" s="437" t="s">
        <v>849</v>
      </c>
      <c r="I98" s="661"/>
    </row>
    <row r="99" spans="2:9" s="433" customFormat="1" x14ac:dyDescent="0.2">
      <c r="B99" s="441">
        <f t="shared" si="4"/>
        <v>86</v>
      </c>
      <c r="C99" s="474" t="s">
        <v>304</v>
      </c>
      <c r="D99" s="495">
        <v>8500000</v>
      </c>
      <c r="E99" s="456">
        <v>8599999</v>
      </c>
      <c r="F99" s="439">
        <f t="shared" si="3"/>
        <v>100000</v>
      </c>
      <c r="G99" s="467"/>
      <c r="H99" s="437" t="s">
        <v>849</v>
      </c>
      <c r="I99" s="661"/>
    </row>
    <row r="100" spans="2:9" s="433" customFormat="1" x14ac:dyDescent="0.2">
      <c r="B100" s="441">
        <f t="shared" si="4"/>
        <v>87</v>
      </c>
      <c r="C100" s="474" t="s">
        <v>304</v>
      </c>
      <c r="D100" s="497">
        <v>8600000</v>
      </c>
      <c r="E100" s="455">
        <v>8699999</v>
      </c>
      <c r="F100" s="439">
        <f t="shared" si="3"/>
        <v>100000</v>
      </c>
      <c r="G100" s="467"/>
      <c r="H100" s="437" t="s">
        <v>849</v>
      </c>
      <c r="I100" s="661"/>
    </row>
    <row r="101" spans="2:9" s="433" customFormat="1" x14ac:dyDescent="0.2">
      <c r="B101" s="441">
        <f t="shared" si="4"/>
        <v>88</v>
      </c>
      <c r="C101" s="509" t="s">
        <v>304</v>
      </c>
      <c r="D101" s="497">
        <v>8700000</v>
      </c>
      <c r="E101" s="455">
        <v>8799999</v>
      </c>
      <c r="F101" s="435">
        <f t="shared" si="3"/>
        <v>100000</v>
      </c>
      <c r="G101" s="465"/>
      <c r="H101" s="438" t="s">
        <v>849</v>
      </c>
      <c r="I101" s="661"/>
    </row>
    <row r="102" spans="2:9" s="433" customFormat="1" x14ac:dyDescent="0.2">
      <c r="B102" s="441">
        <f t="shared" si="4"/>
        <v>89</v>
      </c>
      <c r="C102" s="474" t="s">
        <v>304</v>
      </c>
      <c r="D102" s="497">
        <v>8800000</v>
      </c>
      <c r="E102" s="455">
        <v>8899999</v>
      </c>
      <c r="F102" s="439">
        <f t="shared" si="3"/>
        <v>100000</v>
      </c>
      <c r="G102" s="467"/>
      <c r="H102" s="437" t="s">
        <v>849</v>
      </c>
      <c r="I102" s="661"/>
    </row>
    <row r="103" spans="2:9" s="433" customFormat="1" x14ac:dyDescent="0.2">
      <c r="B103" s="441">
        <f t="shared" si="4"/>
        <v>90</v>
      </c>
      <c r="C103" s="509" t="s">
        <v>304</v>
      </c>
      <c r="D103" s="497">
        <v>8900000</v>
      </c>
      <c r="E103" s="455">
        <v>8999999</v>
      </c>
      <c r="F103" s="439">
        <f t="shared" si="3"/>
        <v>100000</v>
      </c>
      <c r="G103" s="467"/>
      <c r="H103" s="437" t="s">
        <v>849</v>
      </c>
      <c r="I103" s="661"/>
    </row>
    <row r="104" spans="2:9" x14ac:dyDescent="0.2">
      <c r="B104" s="441">
        <f t="shared" si="4"/>
        <v>91</v>
      </c>
      <c r="C104" s="601" t="s">
        <v>304</v>
      </c>
      <c r="D104" s="515">
        <v>9000000</v>
      </c>
      <c r="E104" s="516">
        <v>9099999</v>
      </c>
      <c r="F104" s="494">
        <f t="shared" si="3"/>
        <v>100000</v>
      </c>
      <c r="G104" s="512"/>
      <c r="H104" s="475" t="s">
        <v>849</v>
      </c>
    </row>
    <row r="105" spans="2:9" x14ac:dyDescent="0.2">
      <c r="B105" s="441">
        <f t="shared" si="4"/>
        <v>92</v>
      </c>
      <c r="C105" s="600" t="s">
        <v>303</v>
      </c>
      <c r="D105" s="517">
        <v>9100000</v>
      </c>
      <c r="E105" s="518">
        <v>9199999</v>
      </c>
      <c r="F105" s="439">
        <f t="shared" si="3"/>
        <v>100000</v>
      </c>
      <c r="G105" s="467"/>
      <c r="H105" s="437" t="s">
        <v>781</v>
      </c>
    </row>
    <row r="106" spans="2:9" x14ac:dyDescent="0.2">
      <c r="B106" s="441">
        <f t="shared" si="4"/>
        <v>93</v>
      </c>
      <c r="C106" s="601" t="s">
        <v>304</v>
      </c>
      <c r="D106" s="517">
        <v>9200000</v>
      </c>
      <c r="E106" s="518">
        <v>9299999</v>
      </c>
      <c r="F106" s="439">
        <f t="shared" si="3"/>
        <v>100000</v>
      </c>
      <c r="G106" s="467"/>
      <c r="H106" s="437" t="s">
        <v>849</v>
      </c>
    </row>
    <row r="107" spans="2:9" x14ac:dyDescent="0.2">
      <c r="B107" s="441">
        <f t="shared" si="4"/>
        <v>94</v>
      </c>
      <c r="C107" s="602" t="s">
        <v>303</v>
      </c>
      <c r="D107" s="519">
        <v>9300000</v>
      </c>
      <c r="E107" s="520">
        <v>9399999</v>
      </c>
      <c r="F107" s="440">
        <f t="shared" si="3"/>
        <v>100000</v>
      </c>
      <c r="G107" s="512"/>
      <c r="H107" s="475" t="s">
        <v>781</v>
      </c>
    </row>
    <row r="108" spans="2:9" x14ac:dyDescent="0.2">
      <c r="B108" s="441">
        <f t="shared" si="4"/>
        <v>95</v>
      </c>
      <c r="C108" s="600" t="s">
        <v>303</v>
      </c>
      <c r="D108" s="495">
        <v>9400000</v>
      </c>
      <c r="E108" s="456">
        <v>9499999</v>
      </c>
      <c r="F108" s="439">
        <f t="shared" si="3"/>
        <v>100000</v>
      </c>
      <c r="G108" s="467"/>
      <c r="H108" s="437" t="s">
        <v>781</v>
      </c>
    </row>
    <row r="109" spans="2:9" x14ac:dyDescent="0.2">
      <c r="B109" s="441">
        <f t="shared" si="4"/>
        <v>96</v>
      </c>
      <c r="C109" s="600" t="s">
        <v>303</v>
      </c>
      <c r="D109" s="495">
        <v>9500000</v>
      </c>
      <c r="E109" s="456">
        <v>9599999</v>
      </c>
      <c r="F109" s="439">
        <f t="shared" si="3"/>
        <v>100000</v>
      </c>
      <c r="G109" s="467"/>
      <c r="H109" s="437" t="s">
        <v>781</v>
      </c>
    </row>
    <row r="110" spans="2:9" x14ac:dyDescent="0.2">
      <c r="B110" s="441">
        <f t="shared" si="4"/>
        <v>97</v>
      </c>
      <c r="C110" s="600" t="s">
        <v>303</v>
      </c>
      <c r="D110" s="495">
        <v>9600000</v>
      </c>
      <c r="E110" s="456">
        <v>9699999</v>
      </c>
      <c r="F110" s="439">
        <f t="shared" si="3"/>
        <v>100000</v>
      </c>
      <c r="G110" s="467"/>
      <c r="H110" s="437" t="s">
        <v>781</v>
      </c>
    </row>
    <row r="111" spans="2:9" x14ac:dyDescent="0.2">
      <c r="B111" s="441">
        <f t="shared" si="4"/>
        <v>98</v>
      </c>
      <c r="C111" s="600" t="s">
        <v>304</v>
      </c>
      <c r="D111" s="495">
        <v>9700000</v>
      </c>
      <c r="E111" s="456">
        <v>9799999</v>
      </c>
      <c r="F111" s="439">
        <f t="shared" si="3"/>
        <v>100000</v>
      </c>
      <c r="G111" s="467"/>
      <c r="H111" s="437" t="s">
        <v>849</v>
      </c>
    </row>
    <row r="112" spans="2:9" x14ac:dyDescent="0.2">
      <c r="B112" s="441">
        <f t="shared" si="4"/>
        <v>99</v>
      </c>
      <c r="C112" s="600" t="s">
        <v>304</v>
      </c>
      <c r="D112" s="495">
        <v>9800000</v>
      </c>
      <c r="E112" s="456">
        <v>9899999</v>
      </c>
      <c r="F112" s="439">
        <f t="shared" si="3"/>
        <v>100000</v>
      </c>
      <c r="G112" s="467"/>
      <c r="H112" s="437" t="s">
        <v>849</v>
      </c>
    </row>
    <row r="113" spans="2:8" ht="13.5" thickBot="1" x14ac:dyDescent="0.25">
      <c r="B113" s="449">
        <f>+B112+1</f>
        <v>100</v>
      </c>
      <c r="C113" s="603" t="s">
        <v>304</v>
      </c>
      <c r="D113" s="521">
        <v>9900000</v>
      </c>
      <c r="E113" s="458">
        <v>9999999</v>
      </c>
      <c r="F113" s="443">
        <f>+E113-D113+1</f>
        <v>100000</v>
      </c>
      <c r="G113" s="522"/>
      <c r="H113" s="444" t="s">
        <v>849</v>
      </c>
    </row>
    <row r="114" spans="2:8" x14ac:dyDescent="0.2">
      <c r="B114" s="468"/>
      <c r="C114" s="503"/>
      <c r="D114" s="492"/>
      <c r="E114" s="492"/>
      <c r="F114" s="470"/>
      <c r="G114" s="470"/>
      <c r="H114" s="472"/>
    </row>
    <row r="115" spans="2:8" x14ac:dyDescent="0.2">
      <c r="B115" s="539" t="s">
        <v>887</v>
      </c>
      <c r="C115" s="503"/>
      <c r="D115" s="492"/>
      <c r="E115" s="492"/>
      <c r="F115" s="470"/>
      <c r="G115" s="470"/>
      <c r="H115" s="472"/>
    </row>
    <row r="116" spans="2:8" x14ac:dyDescent="0.2">
      <c r="B116" s="666" t="s">
        <v>782</v>
      </c>
      <c r="C116" s="667"/>
      <c r="D116" s="473"/>
      <c r="E116" s="473"/>
      <c r="F116" s="523"/>
      <c r="G116" s="450"/>
      <c r="H116" s="453"/>
    </row>
    <row r="117" spans="2:8" x14ac:dyDescent="0.2">
      <c r="B117" s="661"/>
      <c r="C117" s="658" t="s">
        <v>857</v>
      </c>
      <c r="D117" s="504"/>
      <c r="E117" s="473"/>
      <c r="F117" s="450"/>
      <c r="G117" s="450"/>
      <c r="H117" s="453"/>
    </row>
    <row r="118" spans="2:8" x14ac:dyDescent="0.2">
      <c r="B118" s="661"/>
      <c r="C118" s="658" t="s">
        <v>858</v>
      </c>
      <c r="D118" s="504"/>
      <c r="E118" s="473"/>
      <c r="F118" s="450"/>
      <c r="G118" s="450"/>
      <c r="H118" s="453"/>
    </row>
    <row r="119" spans="2:8" x14ac:dyDescent="0.2">
      <c r="B119" s="661"/>
      <c r="C119" s="504" t="s">
        <v>890</v>
      </c>
      <c r="D119" s="668"/>
      <c r="E119" s="473"/>
      <c r="F119" s="450"/>
      <c r="G119" s="450"/>
      <c r="H119" s="453"/>
    </row>
    <row r="120" spans="2:8" x14ac:dyDescent="0.2">
      <c r="C120" s="415"/>
      <c r="D120" s="524"/>
      <c r="H120" s="608"/>
    </row>
    <row r="121" spans="2:8" x14ac:dyDescent="0.2">
      <c r="B121" s="504"/>
      <c r="C121" s="415"/>
      <c r="D121" s="524"/>
      <c r="H121" s="608"/>
    </row>
    <row r="122" spans="2:8" x14ac:dyDescent="0.2">
      <c r="F122" s="478" t="s">
        <v>779</v>
      </c>
      <c r="G122" s="479" t="s">
        <v>856</v>
      </c>
      <c r="H122" s="480" t="s">
        <v>847</v>
      </c>
    </row>
    <row r="123" spans="2:8" x14ac:dyDescent="0.2">
      <c r="F123" s="481"/>
      <c r="G123" s="481"/>
      <c r="H123" s="482" t="s">
        <v>781</v>
      </c>
    </row>
    <row r="124" spans="2:8" x14ac:dyDescent="0.2">
      <c r="F124" s="478" t="s">
        <v>779</v>
      </c>
      <c r="G124" s="479" t="s">
        <v>856</v>
      </c>
      <c r="H124" s="480" t="s">
        <v>847</v>
      </c>
    </row>
    <row r="125" spans="2:8" x14ac:dyDescent="0.2">
      <c r="F125" s="481"/>
      <c r="G125" s="481"/>
      <c r="H125" s="482" t="s">
        <v>849</v>
      </c>
    </row>
    <row r="126" spans="2:8" x14ac:dyDescent="0.2">
      <c r="F126" s="478" t="s">
        <v>779</v>
      </c>
      <c r="G126" s="479" t="s">
        <v>856</v>
      </c>
      <c r="H126" s="480" t="s">
        <v>847</v>
      </c>
    </row>
    <row r="127" spans="2:8" x14ac:dyDescent="0.2">
      <c r="B127" s="506"/>
      <c r="C127" s="507"/>
      <c r="D127" s="473"/>
      <c r="E127" s="473"/>
      <c r="F127" s="481"/>
      <c r="G127" s="481"/>
      <c r="H127" s="482" t="s">
        <v>850</v>
      </c>
    </row>
    <row r="128" spans="2:8" x14ac:dyDescent="0.2">
      <c r="B128" s="506"/>
      <c r="C128" s="507"/>
      <c r="D128" s="473"/>
      <c r="E128" s="473"/>
      <c r="F128" s="450"/>
      <c r="G128" s="450"/>
      <c r="H128" s="453"/>
    </row>
    <row r="129" spans="2:8" x14ac:dyDescent="0.2">
      <c r="B129" s="506"/>
      <c r="C129" s="507"/>
      <c r="D129" s="473"/>
      <c r="E129" s="473"/>
      <c r="F129" s="450"/>
      <c r="G129" s="450"/>
      <c r="H129" s="453"/>
    </row>
    <row r="130" spans="2:8" x14ac:dyDescent="0.2">
      <c r="B130" s="506"/>
      <c r="C130" s="507"/>
      <c r="D130" s="473"/>
      <c r="E130" s="473"/>
      <c r="F130" s="450"/>
      <c r="G130" s="450"/>
      <c r="H130" s="453"/>
    </row>
  </sheetData>
  <sheetProtection algorithmName="SHA-512" hashValue="aoNZTfuVIYiola84dNVwt4OIKdtCRfoXh+9JH27TXZyDJSirZf9ZmqDabyw5SmXlSBktvmIjux0pjifMmZftSA==" saltValue="dA3ZiJqTIiYc4wOcNg+Bsw==" spinCount="100000" sheet="1" objects="1" scenarios="1"/>
  <mergeCells count="3">
    <mergeCell ref="C12:F12"/>
    <mergeCell ref="D13:E13"/>
    <mergeCell ref="B12:B13"/>
  </mergeCells>
  <phoneticPr fontId="6" type="noConversion"/>
  <printOptions horizontalCentered="1"/>
  <pageMargins left="0.78740157480314965" right="0.23622047244094491" top="0.59055118110236227" bottom="0.78740157480314965" header="0.59055118110236227" footer="0.51181102362204722"/>
  <pageSetup paperSize="9" orientation="portrait" r:id="rId1"/>
  <headerFooter alignWithMargins="0">
    <oddFooter>&amp;L&amp;"Arial,Negrita Cursiva"Secretaría Nacional de Telecomunicaciones
Informe: 30 de junio de 2013</oddFooter>
  </headerFooter>
  <rowBreaks count="2" manualBreakCount="2">
    <brk id="64" min="1" max="7" man="1"/>
    <brk id="115" min="1" max="7" man="1"/>
  </rowBreaks>
  <drawing r:id="rId2"/>
  <legacyDrawing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/>
  <dimension ref="A1:S53"/>
  <sheetViews>
    <sheetView topLeftCell="A15" workbookViewId="0">
      <selection activeCell="B30" sqref="B30"/>
    </sheetView>
  </sheetViews>
  <sheetFormatPr baseColWidth="10" defaultRowHeight="12.75" x14ac:dyDescent="0.2"/>
  <cols>
    <col min="1" max="1" width="7.28515625" customWidth="1"/>
    <col min="2" max="2" width="7.85546875" customWidth="1"/>
    <col min="3" max="3" width="8.28515625" customWidth="1"/>
    <col min="4" max="4" width="8" customWidth="1"/>
    <col min="5" max="5" width="9" bestFit="1" customWidth="1"/>
    <col min="6" max="6" width="9.28515625" bestFit="1" customWidth="1"/>
    <col min="7" max="7" width="9.140625" customWidth="1"/>
    <col min="8" max="8" width="9.140625" bestFit="1" customWidth="1"/>
    <col min="9" max="9" width="8.5703125" bestFit="1" customWidth="1"/>
    <col min="10" max="10" width="9" bestFit="1" customWidth="1"/>
    <col min="11" max="11" width="5.5703125" customWidth="1"/>
    <col min="12" max="12" width="7.7109375" customWidth="1"/>
    <col min="13" max="13" width="6.28515625" customWidth="1"/>
    <col min="14" max="16" width="5.28515625" customWidth="1"/>
    <col min="17" max="17" width="8" customWidth="1"/>
    <col min="18" max="18" width="7.7109375" customWidth="1"/>
    <col min="19" max="19" width="3.140625" bestFit="1" customWidth="1"/>
    <col min="20" max="20" width="9.85546875" customWidth="1"/>
  </cols>
  <sheetData>
    <row r="1" spans="1:19" x14ac:dyDescent="0.2">
      <c r="A1" s="34"/>
      <c r="B1" s="352"/>
      <c r="C1" s="373"/>
      <c r="D1" s="352"/>
      <c r="E1" s="352"/>
      <c r="F1" s="352"/>
      <c r="G1" s="150"/>
      <c r="H1" s="150"/>
      <c r="I1" s="150"/>
      <c r="J1" s="235"/>
      <c r="K1" s="150"/>
    </row>
    <row r="2" spans="1:19" x14ac:dyDescent="0.2">
      <c r="A2" s="34"/>
      <c r="B2" s="34"/>
      <c r="C2" s="34"/>
      <c r="D2" s="34"/>
      <c r="E2" s="34"/>
      <c r="F2" s="34"/>
      <c r="G2" s="34"/>
      <c r="H2" s="34"/>
      <c r="I2" s="34"/>
      <c r="J2" s="235"/>
      <c r="K2" s="150"/>
    </row>
    <row r="3" spans="1:19" x14ac:dyDescent="0.2">
      <c r="A3" s="678" t="s">
        <v>787</v>
      </c>
      <c r="B3" s="678"/>
      <c r="C3" s="678"/>
      <c r="D3" s="678"/>
      <c r="E3" s="678"/>
      <c r="F3" s="678"/>
      <c r="G3" s="678"/>
      <c r="H3" s="678"/>
      <c r="I3" s="678"/>
      <c r="J3" s="678"/>
      <c r="K3" s="150"/>
    </row>
    <row r="4" spans="1:19" ht="13.5" thickBot="1" x14ac:dyDescent="0.25">
      <c r="A4" s="34"/>
      <c r="B4" s="353"/>
      <c r="C4" s="353"/>
      <c r="D4" s="353"/>
      <c r="E4" s="353"/>
      <c r="F4" s="34"/>
      <c r="G4" s="150"/>
      <c r="H4" s="150"/>
      <c r="I4" s="150"/>
      <c r="J4" s="235"/>
      <c r="K4" s="150"/>
      <c r="M4" s="351"/>
      <c r="N4" s="351"/>
    </row>
    <row r="5" spans="1:19" ht="13.5" thickBot="1" x14ac:dyDescent="0.25">
      <c r="A5" s="715" t="s">
        <v>842</v>
      </c>
      <c r="B5" s="716"/>
      <c r="C5" s="717" t="s">
        <v>843</v>
      </c>
      <c r="D5" s="718"/>
      <c r="E5" s="718"/>
      <c r="F5" s="718"/>
      <c r="G5" s="718"/>
      <c r="H5" s="718"/>
      <c r="I5" s="718"/>
      <c r="J5" s="719"/>
      <c r="K5" s="26"/>
      <c r="L5" s="26"/>
      <c r="M5" s="26"/>
      <c r="N5" s="26"/>
      <c r="O5" s="26"/>
      <c r="P5" s="26"/>
      <c r="Q5" s="26"/>
      <c r="R5" s="26"/>
      <c r="S5" s="150"/>
    </row>
    <row r="6" spans="1:19" ht="13.5" thickBot="1" x14ac:dyDescent="0.25">
      <c r="A6" s="380" t="s">
        <v>798</v>
      </c>
      <c r="B6" s="355" t="s">
        <v>796</v>
      </c>
      <c r="C6" s="374" t="s">
        <v>788</v>
      </c>
      <c r="D6" s="375" t="s">
        <v>789</v>
      </c>
      <c r="E6" s="375" t="s">
        <v>790</v>
      </c>
      <c r="F6" s="375" t="s">
        <v>791</v>
      </c>
      <c r="G6" s="375" t="s">
        <v>792</v>
      </c>
      <c r="H6" s="375" t="s">
        <v>793</v>
      </c>
      <c r="I6" s="375" t="s">
        <v>794</v>
      </c>
      <c r="J6" s="376" t="s">
        <v>795</v>
      </c>
      <c r="K6" s="15"/>
      <c r="L6" s="15"/>
      <c r="M6" s="15"/>
      <c r="N6" s="15"/>
      <c r="O6" s="15"/>
      <c r="P6" s="15"/>
      <c r="Q6" s="15"/>
      <c r="R6" s="15"/>
    </row>
    <row r="7" spans="1:19" ht="13.5" thickBot="1" x14ac:dyDescent="0.25">
      <c r="A7" s="356" t="s">
        <v>797</v>
      </c>
      <c r="B7" s="381" t="s">
        <v>799</v>
      </c>
      <c r="C7" s="377" t="s">
        <v>785</v>
      </c>
      <c r="D7" s="378" t="s">
        <v>42</v>
      </c>
      <c r="E7" s="378" t="s">
        <v>45</v>
      </c>
      <c r="F7" s="378" t="s">
        <v>48</v>
      </c>
      <c r="G7" s="378" t="s">
        <v>51</v>
      </c>
      <c r="H7" s="378" t="s">
        <v>54</v>
      </c>
      <c r="I7" s="378" t="s">
        <v>57</v>
      </c>
      <c r="J7" s="379" t="s">
        <v>60</v>
      </c>
      <c r="K7" s="15"/>
      <c r="L7" s="15"/>
      <c r="M7" s="15"/>
      <c r="N7" s="15"/>
      <c r="O7" s="15"/>
      <c r="P7" s="15"/>
      <c r="Q7" s="15"/>
      <c r="R7" s="15"/>
    </row>
    <row r="8" spans="1:19" x14ac:dyDescent="0.2">
      <c r="A8" s="396" t="s">
        <v>802</v>
      </c>
      <c r="B8" s="382">
        <v>0</v>
      </c>
      <c r="C8" s="384"/>
      <c r="D8" s="385"/>
      <c r="E8" s="385"/>
      <c r="F8" s="385"/>
      <c r="G8" s="385"/>
      <c r="H8" s="385"/>
      <c r="I8" s="385"/>
      <c r="J8" s="386"/>
      <c r="K8" s="15"/>
      <c r="L8" s="15"/>
      <c r="M8" s="15"/>
      <c r="N8" s="15"/>
      <c r="O8" s="15"/>
      <c r="P8" s="15"/>
      <c r="Q8" s="15"/>
      <c r="R8" s="15"/>
    </row>
    <row r="9" spans="1:19" ht="13.5" thickBot="1" x14ac:dyDescent="0.25">
      <c r="A9" s="397" t="s">
        <v>803</v>
      </c>
      <c r="B9" s="383">
        <v>1</v>
      </c>
      <c r="C9" s="387"/>
      <c r="D9" s="388"/>
      <c r="E9" s="406"/>
      <c r="F9" s="406"/>
      <c r="G9" s="406"/>
      <c r="H9" s="406"/>
      <c r="I9" s="406"/>
      <c r="J9" s="407"/>
      <c r="K9" s="15"/>
      <c r="L9" s="15"/>
      <c r="M9" s="15"/>
      <c r="N9" s="15"/>
      <c r="O9" s="15"/>
      <c r="P9" s="15"/>
      <c r="Q9" s="15"/>
      <c r="R9" s="15"/>
    </row>
    <row r="10" spans="1:19" x14ac:dyDescent="0.2">
      <c r="A10" s="397" t="s">
        <v>804</v>
      </c>
      <c r="B10" s="357">
        <v>2</v>
      </c>
      <c r="C10" s="387"/>
      <c r="D10" s="404"/>
      <c r="E10" s="408" t="s">
        <v>818</v>
      </c>
      <c r="F10" s="409" t="s">
        <v>818</v>
      </c>
      <c r="G10" s="409" t="s">
        <v>819</v>
      </c>
      <c r="H10" s="409" t="s">
        <v>819</v>
      </c>
      <c r="I10" s="409" t="s">
        <v>820</v>
      </c>
      <c r="J10" s="410" t="s">
        <v>819</v>
      </c>
      <c r="K10" s="15"/>
      <c r="L10" s="15"/>
      <c r="M10" s="15"/>
      <c r="N10" s="15"/>
      <c r="O10" s="15"/>
      <c r="P10" s="15"/>
      <c r="Q10" s="15"/>
      <c r="R10" s="15"/>
    </row>
    <row r="11" spans="1:19" x14ac:dyDescent="0.2">
      <c r="A11" s="397" t="s">
        <v>805</v>
      </c>
      <c r="B11" s="357">
        <v>3</v>
      </c>
      <c r="C11" s="387"/>
      <c r="D11" s="404"/>
      <c r="E11" s="411" t="s">
        <v>821</v>
      </c>
      <c r="F11" s="388" t="s">
        <v>822</v>
      </c>
      <c r="G11" s="388" t="s">
        <v>819</v>
      </c>
      <c r="H11" s="388" t="s">
        <v>823</v>
      </c>
      <c r="I11" s="388" t="s">
        <v>819</v>
      </c>
      <c r="J11" s="389" t="s">
        <v>824</v>
      </c>
    </row>
    <row r="12" spans="1:19" x14ac:dyDescent="0.2">
      <c r="A12" s="397" t="s">
        <v>806</v>
      </c>
      <c r="B12" s="357">
        <v>4</v>
      </c>
      <c r="C12" s="387"/>
      <c r="D12" s="404"/>
      <c r="E12" s="412" t="s">
        <v>825</v>
      </c>
      <c r="F12" s="388" t="s">
        <v>825</v>
      </c>
      <c r="G12" s="391" t="s">
        <v>819</v>
      </c>
      <c r="H12" s="388" t="s">
        <v>819</v>
      </c>
      <c r="I12" s="388" t="s">
        <v>826</v>
      </c>
      <c r="J12" s="389" t="s">
        <v>819</v>
      </c>
    </row>
    <row r="13" spans="1:19" x14ac:dyDescent="0.2">
      <c r="A13" s="397" t="s">
        <v>807</v>
      </c>
      <c r="B13" s="357">
        <v>5</v>
      </c>
      <c r="C13" s="387"/>
      <c r="D13" s="404"/>
      <c r="E13" s="412" t="s">
        <v>827</v>
      </c>
      <c r="F13" s="388" t="s">
        <v>819</v>
      </c>
      <c r="G13" s="391" t="s">
        <v>819</v>
      </c>
      <c r="H13" s="388" t="s">
        <v>828</v>
      </c>
      <c r="I13" s="388" t="s">
        <v>829</v>
      </c>
      <c r="J13" s="389" t="s">
        <v>830</v>
      </c>
    </row>
    <row r="14" spans="1:19" x14ac:dyDescent="0.2">
      <c r="A14" s="397" t="s">
        <v>808</v>
      </c>
      <c r="B14" s="357">
        <v>6</v>
      </c>
      <c r="C14" s="387"/>
      <c r="D14" s="404"/>
      <c r="E14" s="412" t="s">
        <v>831</v>
      </c>
      <c r="F14" s="388" t="s">
        <v>819</v>
      </c>
      <c r="G14" s="391" t="s">
        <v>832</v>
      </c>
      <c r="H14" s="388" t="s">
        <v>833</v>
      </c>
      <c r="I14" s="388" t="s">
        <v>834</v>
      </c>
      <c r="J14" s="389" t="s">
        <v>835</v>
      </c>
    </row>
    <row r="15" spans="1:19" ht="13.5" thickBot="1" x14ac:dyDescent="0.25">
      <c r="A15" s="398" t="s">
        <v>809</v>
      </c>
      <c r="B15" s="403">
        <v>7</v>
      </c>
      <c r="C15" s="392"/>
      <c r="D15" s="405"/>
      <c r="E15" s="413" t="s">
        <v>836</v>
      </c>
      <c r="F15" s="393" t="s">
        <v>837</v>
      </c>
      <c r="G15" s="402" t="s">
        <v>838</v>
      </c>
      <c r="H15" s="393" t="s">
        <v>839</v>
      </c>
      <c r="I15" s="393" t="s">
        <v>840</v>
      </c>
      <c r="J15" s="394" t="s">
        <v>841</v>
      </c>
    </row>
    <row r="16" spans="1:19" x14ac:dyDescent="0.2">
      <c r="A16" s="396" t="s">
        <v>810</v>
      </c>
      <c r="B16" s="399">
        <v>8</v>
      </c>
      <c r="C16" s="384"/>
      <c r="D16" s="385"/>
      <c r="E16" s="400"/>
      <c r="F16" s="385"/>
      <c r="G16" s="401"/>
      <c r="H16" s="385"/>
      <c r="I16" s="385"/>
      <c r="J16" s="386"/>
    </row>
    <row r="17" spans="1:10" x14ac:dyDescent="0.2">
      <c r="A17" s="397" t="s">
        <v>811</v>
      </c>
      <c r="B17" s="357">
        <v>9</v>
      </c>
      <c r="C17" s="387"/>
      <c r="D17" s="388"/>
      <c r="E17" s="390"/>
      <c r="F17" s="388"/>
      <c r="G17" s="391"/>
      <c r="H17" s="388"/>
      <c r="I17" s="388"/>
      <c r="J17" s="389"/>
    </row>
    <row r="18" spans="1:10" x14ac:dyDescent="0.2">
      <c r="A18" s="397" t="s">
        <v>812</v>
      </c>
      <c r="B18" s="383">
        <v>10</v>
      </c>
      <c r="C18" s="387"/>
      <c r="D18" s="388"/>
      <c r="E18" s="390"/>
      <c r="F18" s="388"/>
      <c r="G18" s="391"/>
      <c r="H18" s="388"/>
      <c r="I18" s="388"/>
      <c r="J18" s="389"/>
    </row>
    <row r="19" spans="1:10" x14ac:dyDescent="0.2">
      <c r="A19" s="397" t="s">
        <v>813</v>
      </c>
      <c r="B19" s="383">
        <v>11</v>
      </c>
      <c r="C19" s="387"/>
      <c r="D19" s="388"/>
      <c r="E19" s="390"/>
      <c r="F19" s="388"/>
      <c r="G19" s="391"/>
      <c r="H19" s="388"/>
      <c r="I19" s="388"/>
      <c r="J19" s="389"/>
    </row>
    <row r="20" spans="1:10" x14ac:dyDescent="0.2">
      <c r="A20" s="397" t="s">
        <v>814</v>
      </c>
      <c r="B20" s="383">
        <v>12</v>
      </c>
      <c r="C20" s="387"/>
      <c r="D20" s="388"/>
      <c r="E20" s="390"/>
      <c r="F20" s="388"/>
      <c r="G20" s="391"/>
      <c r="H20" s="388"/>
      <c r="I20" s="388"/>
      <c r="J20" s="389"/>
    </row>
    <row r="21" spans="1:10" x14ac:dyDescent="0.2">
      <c r="A21" s="397" t="s">
        <v>815</v>
      </c>
      <c r="B21" s="383">
        <v>13</v>
      </c>
      <c r="C21" s="387"/>
      <c r="D21" s="388"/>
      <c r="E21" s="388"/>
      <c r="F21" s="388"/>
      <c r="G21" s="388"/>
      <c r="H21" s="388"/>
      <c r="I21" s="388"/>
      <c r="J21" s="389"/>
    </row>
    <row r="22" spans="1:10" x14ac:dyDescent="0.2">
      <c r="A22" s="397" t="s">
        <v>816</v>
      </c>
      <c r="B22" s="383">
        <v>14</v>
      </c>
      <c r="C22" s="387"/>
      <c r="D22" s="388"/>
      <c r="E22" s="388"/>
      <c r="F22" s="388"/>
      <c r="G22" s="388"/>
      <c r="H22" s="388"/>
      <c r="I22" s="388"/>
      <c r="J22" s="389"/>
    </row>
    <row r="23" spans="1:10" ht="13.5" thickBot="1" x14ac:dyDescent="0.25">
      <c r="A23" s="398" t="s">
        <v>817</v>
      </c>
      <c r="B23" s="395">
        <v>15</v>
      </c>
      <c r="C23" s="392"/>
      <c r="D23" s="393"/>
      <c r="E23" s="393"/>
      <c r="F23" s="393"/>
      <c r="G23" s="393"/>
      <c r="H23" s="393"/>
      <c r="I23" s="393"/>
      <c r="J23" s="394"/>
    </row>
    <row r="24" spans="1:10" x14ac:dyDescent="0.2">
      <c r="A24" s="354"/>
    </row>
    <row r="25" spans="1:10" x14ac:dyDescent="0.2">
      <c r="A25" s="354"/>
    </row>
    <row r="26" spans="1:10" x14ac:dyDescent="0.2">
      <c r="A26" s="354"/>
    </row>
    <row r="27" spans="1:10" x14ac:dyDescent="0.2">
      <c r="A27" s="372" t="s">
        <v>798</v>
      </c>
      <c r="B27" s="111" t="s">
        <v>800</v>
      </c>
      <c r="C27" s="15"/>
      <c r="D27" s="15"/>
      <c r="E27" s="15"/>
      <c r="F27" s="15"/>
      <c r="G27" s="15"/>
      <c r="H27" s="15"/>
      <c r="I27" s="15"/>
      <c r="J27" s="15"/>
    </row>
    <row r="28" spans="1:10" x14ac:dyDescent="0.2">
      <c r="A28" s="372" t="s">
        <v>799</v>
      </c>
      <c r="B28" s="111" t="s">
        <v>801</v>
      </c>
      <c r="C28" s="15"/>
      <c r="D28" s="15"/>
      <c r="E28" s="15"/>
      <c r="F28" s="15"/>
      <c r="G28" s="15"/>
      <c r="H28" s="15"/>
      <c r="I28" s="15"/>
      <c r="J28" s="15"/>
    </row>
    <row r="29" spans="1:10" x14ac:dyDescent="0.2">
      <c r="A29" s="354"/>
      <c r="B29" s="111" t="s">
        <v>844</v>
      </c>
      <c r="C29" s="15"/>
      <c r="D29" s="15"/>
      <c r="E29" s="15"/>
      <c r="F29" s="15"/>
      <c r="G29" s="15"/>
      <c r="H29" s="15"/>
      <c r="I29" s="15"/>
      <c r="J29" s="15"/>
    </row>
    <row r="30" spans="1:10" x14ac:dyDescent="0.2">
      <c r="A30" s="354"/>
      <c r="B30" s="111" t="s">
        <v>845</v>
      </c>
      <c r="C30" s="111"/>
      <c r="D30" s="111"/>
      <c r="E30" s="111"/>
      <c r="F30" s="111"/>
      <c r="G30" s="111"/>
      <c r="H30" s="111"/>
      <c r="I30" s="111"/>
      <c r="J30" s="111"/>
    </row>
    <row r="31" spans="1:10" x14ac:dyDescent="0.2">
      <c r="A31" s="354"/>
      <c r="B31" s="111"/>
      <c r="C31" s="111"/>
      <c r="D31" s="111"/>
      <c r="E31" s="111"/>
      <c r="F31" s="111"/>
      <c r="G31" s="111"/>
      <c r="H31" s="111"/>
      <c r="I31" s="111"/>
      <c r="J31" s="111"/>
    </row>
    <row r="32" spans="1:10" x14ac:dyDescent="0.2">
      <c r="A32" s="354"/>
    </row>
    <row r="33" spans="1:1" x14ac:dyDescent="0.2">
      <c r="A33" s="354"/>
    </row>
    <row r="34" spans="1:1" x14ac:dyDescent="0.2">
      <c r="A34" s="354"/>
    </row>
    <row r="35" spans="1:1" x14ac:dyDescent="0.2">
      <c r="A35" s="354"/>
    </row>
    <row r="36" spans="1:1" x14ac:dyDescent="0.2">
      <c r="A36" s="354"/>
    </row>
    <row r="37" spans="1:1" x14ac:dyDescent="0.2">
      <c r="A37" s="354"/>
    </row>
    <row r="38" spans="1:1" x14ac:dyDescent="0.2">
      <c r="A38" s="354"/>
    </row>
    <row r="39" spans="1:1" x14ac:dyDescent="0.2">
      <c r="A39" s="354"/>
    </row>
    <row r="40" spans="1:1" x14ac:dyDescent="0.2">
      <c r="A40" s="354"/>
    </row>
    <row r="41" spans="1:1" x14ac:dyDescent="0.2">
      <c r="A41" s="354"/>
    </row>
    <row r="42" spans="1:1" x14ac:dyDescent="0.2">
      <c r="A42" s="354"/>
    </row>
    <row r="43" spans="1:1" x14ac:dyDescent="0.2">
      <c r="A43" s="354"/>
    </row>
    <row r="44" spans="1:1" x14ac:dyDescent="0.2">
      <c r="A44" s="354"/>
    </row>
    <row r="45" spans="1:1" x14ac:dyDescent="0.2">
      <c r="A45" s="354"/>
    </row>
    <row r="46" spans="1:1" x14ac:dyDescent="0.2">
      <c r="A46" s="354"/>
    </row>
    <row r="47" spans="1:1" x14ac:dyDescent="0.2">
      <c r="A47" s="354"/>
    </row>
    <row r="48" spans="1:1" x14ac:dyDescent="0.2">
      <c r="A48" s="354"/>
    </row>
    <row r="49" spans="1:1" x14ac:dyDescent="0.2">
      <c r="A49" s="354"/>
    </row>
    <row r="50" spans="1:1" x14ac:dyDescent="0.2">
      <c r="A50" s="354"/>
    </row>
    <row r="51" spans="1:1" x14ac:dyDescent="0.2">
      <c r="A51" s="150"/>
    </row>
    <row r="52" spans="1:1" x14ac:dyDescent="0.2">
      <c r="A52" s="150"/>
    </row>
    <row r="53" spans="1:1" x14ac:dyDescent="0.2">
      <c r="A53" s="150"/>
    </row>
  </sheetData>
  <mergeCells count="3">
    <mergeCell ref="A3:J3"/>
    <mergeCell ref="A5:B5"/>
    <mergeCell ref="C5:J5"/>
  </mergeCells>
  <phoneticPr fontId="6" type="noConversion"/>
  <printOptions horizontalCentered="1"/>
  <pageMargins left="0.78740157480314965" right="0.23622047244094491" top="0.59055118110236227" bottom="0.98425196850393704" header="0.59055118110236227" footer="0.51181102362204722"/>
  <pageSetup paperSize="9" orientation="portrait" r:id="rId1"/>
  <headerFooter alignWithMargins="0">
    <oddFooter>Página &amp;P 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M71"/>
  <sheetViews>
    <sheetView workbookViewId="0">
      <pane ySplit="8" topLeftCell="A54" activePane="bottomLeft" state="frozen"/>
      <selection pane="bottomLeft" activeCell="A67" sqref="A67"/>
    </sheetView>
  </sheetViews>
  <sheetFormatPr baseColWidth="10" defaultRowHeight="12.75" x14ac:dyDescent="0.2"/>
  <cols>
    <col min="1" max="1" width="2.7109375" customWidth="1"/>
    <col min="2" max="2" width="26.7109375" customWidth="1"/>
    <col min="3" max="3" width="8.7109375" customWidth="1"/>
    <col min="4" max="4" width="7.7109375" customWidth="1"/>
    <col min="5" max="5" width="9.7109375" customWidth="1"/>
    <col min="6" max="6" width="8.7109375" customWidth="1"/>
    <col min="7" max="7" width="13.7109375" customWidth="1"/>
    <col min="8" max="8" width="20.28515625" customWidth="1"/>
  </cols>
  <sheetData>
    <row r="1" spans="1:13" x14ac:dyDescent="0.2">
      <c r="A1" s="142" t="s">
        <v>4</v>
      </c>
      <c r="B1" s="143"/>
      <c r="C1" s="84"/>
      <c r="D1" s="32"/>
      <c r="E1" s="32"/>
      <c r="F1" s="95" t="s">
        <v>16</v>
      </c>
      <c r="G1" s="147" t="s">
        <v>5</v>
      </c>
      <c r="H1" s="145" t="s">
        <v>768</v>
      </c>
    </row>
    <row r="2" spans="1:13" x14ac:dyDescent="0.2">
      <c r="A2" s="192" t="s">
        <v>777</v>
      </c>
      <c r="B2" s="193"/>
      <c r="C2" s="38" t="s">
        <v>8</v>
      </c>
      <c r="D2" s="34"/>
      <c r="E2" s="34"/>
      <c r="F2" s="162" t="s">
        <v>16</v>
      </c>
      <c r="G2" s="148" t="s">
        <v>325</v>
      </c>
      <c r="H2" s="123" t="s">
        <v>326</v>
      </c>
    </row>
    <row r="3" spans="1:13" x14ac:dyDescent="0.2">
      <c r="A3" s="192" t="s">
        <v>11</v>
      </c>
      <c r="B3" s="193"/>
      <c r="C3" s="38" t="s">
        <v>17</v>
      </c>
      <c r="D3" s="34"/>
      <c r="E3" s="34"/>
      <c r="F3" s="162" t="s">
        <v>16</v>
      </c>
      <c r="G3" s="148" t="s">
        <v>13</v>
      </c>
      <c r="H3" s="123" t="s">
        <v>778</v>
      </c>
    </row>
    <row r="4" spans="1:13" ht="13.5" thickBot="1" x14ac:dyDescent="0.25">
      <c r="A4" s="151" t="s">
        <v>16</v>
      </c>
      <c r="B4" s="152" t="s">
        <v>16</v>
      </c>
      <c r="C4" s="86"/>
      <c r="D4" s="13"/>
      <c r="E4" s="13"/>
      <c r="F4" s="96"/>
      <c r="G4" s="149" t="s">
        <v>332</v>
      </c>
      <c r="H4" s="146">
        <v>6</v>
      </c>
    </row>
    <row r="5" spans="1:13" ht="13.5" thickBot="1" x14ac:dyDescent="0.25">
      <c r="A5" s="138"/>
      <c r="B5" s="138"/>
      <c r="C5" s="140" t="s">
        <v>604</v>
      </c>
      <c r="D5" s="142" t="s">
        <v>605</v>
      </c>
      <c r="E5" s="143"/>
      <c r="F5" s="3"/>
      <c r="G5" s="84"/>
      <c r="H5" s="85"/>
      <c r="I5" s="150"/>
      <c r="J5" s="150"/>
    </row>
    <row r="6" spans="1:13" ht="13.5" thickBot="1" x14ac:dyDescent="0.25">
      <c r="A6" s="139"/>
      <c r="B6" s="139" t="s">
        <v>347</v>
      </c>
      <c r="C6" s="141" t="s">
        <v>606</v>
      </c>
      <c r="D6" s="144" t="s">
        <v>607</v>
      </c>
      <c r="E6" s="144" t="s">
        <v>608</v>
      </c>
      <c r="F6" s="214" t="s">
        <v>609</v>
      </c>
      <c r="G6" s="151" t="s">
        <v>344</v>
      </c>
      <c r="H6" s="152"/>
      <c r="I6" s="150"/>
      <c r="J6" s="150"/>
    </row>
    <row r="7" spans="1:13" x14ac:dyDescent="0.2">
      <c r="A7" s="121"/>
      <c r="B7" s="235"/>
      <c r="C7" s="236"/>
      <c r="D7" s="237"/>
      <c r="E7" s="237"/>
      <c r="F7" s="237"/>
      <c r="G7" s="162"/>
      <c r="H7" s="193"/>
      <c r="I7" s="150"/>
      <c r="J7" s="150"/>
    </row>
    <row r="8" spans="1:13" ht="13.5" thickBot="1" x14ac:dyDescent="0.25">
      <c r="A8" s="124"/>
      <c r="B8" s="288" t="s">
        <v>17</v>
      </c>
      <c r="C8" s="289"/>
      <c r="D8" s="290"/>
      <c r="E8" s="290"/>
      <c r="F8" s="290"/>
      <c r="G8" s="291"/>
      <c r="H8" s="152"/>
      <c r="I8" s="150"/>
      <c r="J8" s="150"/>
    </row>
    <row r="9" spans="1:13" x14ac:dyDescent="0.2">
      <c r="A9" s="21" t="s">
        <v>42</v>
      </c>
      <c r="B9" s="159" t="s">
        <v>610</v>
      </c>
      <c r="C9" s="157">
        <v>100</v>
      </c>
      <c r="D9" s="159" t="s">
        <v>457</v>
      </c>
      <c r="E9" s="157" t="s">
        <v>16</v>
      </c>
      <c r="F9" s="159" t="s">
        <v>611</v>
      </c>
      <c r="G9" s="292" t="s">
        <v>612</v>
      </c>
      <c r="H9" s="160"/>
      <c r="I9" s="161"/>
      <c r="J9" s="161"/>
      <c r="K9" s="15"/>
      <c r="L9" s="94"/>
      <c r="M9" s="94"/>
    </row>
    <row r="10" spans="1:13" x14ac:dyDescent="0.2">
      <c r="A10" s="21">
        <f>SUM(A9+1)</f>
        <v>2</v>
      </c>
      <c r="B10" s="270" t="s">
        <v>19</v>
      </c>
      <c r="C10" s="271">
        <v>101</v>
      </c>
      <c r="D10" s="270" t="s">
        <v>372</v>
      </c>
      <c r="E10" s="271">
        <v>462324</v>
      </c>
      <c r="F10" s="270" t="s">
        <v>611</v>
      </c>
      <c r="G10" s="272"/>
      <c r="H10" s="273"/>
      <c r="I10" s="161"/>
      <c r="J10" s="161"/>
      <c r="K10" s="15"/>
      <c r="L10" s="94"/>
      <c r="M10" s="94"/>
    </row>
    <row r="11" spans="1:13" x14ac:dyDescent="0.2">
      <c r="A11" s="21">
        <f>SUM(A10+1)</f>
        <v>3</v>
      </c>
      <c r="B11" s="91" t="s">
        <v>20</v>
      </c>
      <c r="C11" s="90">
        <v>102</v>
      </c>
      <c r="D11" s="91" t="s">
        <v>613</v>
      </c>
      <c r="E11" s="90">
        <v>502356</v>
      </c>
      <c r="F11" s="91" t="s">
        <v>611</v>
      </c>
      <c r="G11" s="92"/>
      <c r="H11" s="97"/>
      <c r="I11" s="161"/>
      <c r="J11" s="161"/>
      <c r="K11" s="15"/>
      <c r="L11" s="94"/>
      <c r="M11" s="94"/>
    </row>
    <row r="12" spans="1:13" x14ac:dyDescent="0.2">
      <c r="A12" s="21">
        <f t="shared" ref="A12:A27" si="0">SUM(A11+1)</f>
        <v>4</v>
      </c>
      <c r="B12" s="91" t="s">
        <v>614</v>
      </c>
      <c r="C12" s="90">
        <v>103</v>
      </c>
      <c r="D12" s="91" t="s">
        <v>16</v>
      </c>
      <c r="E12" s="92"/>
      <c r="F12" s="91" t="s">
        <v>611</v>
      </c>
      <c r="G12" s="91" t="s">
        <v>615</v>
      </c>
      <c r="H12" s="97"/>
      <c r="I12" s="161"/>
      <c r="J12" s="161"/>
      <c r="K12" s="15"/>
      <c r="L12" s="94"/>
      <c r="M12" s="94"/>
    </row>
    <row r="13" spans="1:13" x14ac:dyDescent="0.2">
      <c r="A13" s="21">
        <f t="shared" si="0"/>
        <v>5</v>
      </c>
      <c r="B13" s="91" t="s">
        <v>616</v>
      </c>
      <c r="C13" s="90">
        <v>104</v>
      </c>
      <c r="D13" s="91" t="s">
        <v>362</v>
      </c>
      <c r="E13" s="90">
        <v>481065</v>
      </c>
      <c r="F13" s="91" t="s">
        <v>611</v>
      </c>
      <c r="G13" s="92"/>
      <c r="H13" s="97"/>
      <c r="I13" s="161"/>
      <c r="J13" s="161"/>
      <c r="K13" s="15"/>
      <c r="L13" s="94"/>
      <c r="M13" s="94"/>
    </row>
    <row r="14" spans="1:13" x14ac:dyDescent="0.2">
      <c r="A14" s="21">
        <f t="shared" si="0"/>
        <v>6</v>
      </c>
      <c r="B14" s="91" t="s">
        <v>617</v>
      </c>
      <c r="C14" s="90">
        <v>105</v>
      </c>
      <c r="D14" s="91" t="s">
        <v>362</v>
      </c>
      <c r="E14" s="90">
        <v>482785</v>
      </c>
      <c r="F14" s="91" t="s">
        <v>611</v>
      </c>
      <c r="G14" s="92"/>
      <c r="H14" s="97"/>
      <c r="I14" s="161"/>
      <c r="J14" s="161"/>
      <c r="K14" s="15"/>
      <c r="L14" s="94"/>
      <c r="M14" s="94"/>
    </row>
    <row r="15" spans="1:13" x14ac:dyDescent="0.2">
      <c r="A15" s="21">
        <f t="shared" si="0"/>
        <v>7</v>
      </c>
      <c r="B15" s="91" t="s">
        <v>618</v>
      </c>
      <c r="C15" s="90">
        <v>106</v>
      </c>
      <c r="D15" s="91" t="s">
        <v>461</v>
      </c>
      <c r="E15" s="90">
        <v>580603</v>
      </c>
      <c r="F15" s="91" t="s">
        <v>611</v>
      </c>
      <c r="G15" s="92"/>
      <c r="H15" s="97"/>
      <c r="I15" s="161"/>
      <c r="J15" s="161"/>
      <c r="K15" s="15"/>
      <c r="L15" s="94"/>
      <c r="M15" s="94"/>
    </row>
    <row r="16" spans="1:13" x14ac:dyDescent="0.2">
      <c r="A16" s="21">
        <f t="shared" si="0"/>
        <v>8</v>
      </c>
      <c r="B16" s="91" t="s">
        <v>619</v>
      </c>
      <c r="C16" s="90">
        <v>107</v>
      </c>
      <c r="D16" s="91" t="s">
        <v>454</v>
      </c>
      <c r="E16" s="92">
        <v>441354</v>
      </c>
      <c r="F16" s="91" t="s">
        <v>611</v>
      </c>
      <c r="G16" s="91" t="s">
        <v>16</v>
      </c>
      <c r="H16" s="97"/>
      <c r="I16" s="161"/>
      <c r="J16" s="161"/>
      <c r="K16" s="15"/>
      <c r="L16" s="94"/>
      <c r="M16" s="94"/>
    </row>
    <row r="17" spans="1:13" x14ac:dyDescent="0.2">
      <c r="A17" s="21">
        <f t="shared" si="0"/>
        <v>9</v>
      </c>
      <c r="B17" s="91" t="s">
        <v>620</v>
      </c>
      <c r="C17" s="90">
        <v>108</v>
      </c>
      <c r="D17" s="92"/>
      <c r="E17" s="92"/>
      <c r="F17" s="91" t="s">
        <v>611</v>
      </c>
      <c r="G17" s="91" t="s">
        <v>615</v>
      </c>
      <c r="H17" s="97"/>
      <c r="I17" s="161"/>
      <c r="J17" s="161"/>
      <c r="K17" s="15"/>
      <c r="L17" s="94"/>
      <c r="M17" s="94"/>
    </row>
    <row r="18" spans="1:13" x14ac:dyDescent="0.2">
      <c r="A18" s="21">
        <f t="shared" si="0"/>
        <v>10</v>
      </c>
      <c r="B18" s="91" t="s">
        <v>621</v>
      </c>
      <c r="C18" s="90">
        <v>109</v>
      </c>
      <c r="D18" s="154" t="s">
        <v>372</v>
      </c>
      <c r="E18" s="92">
        <v>461117</v>
      </c>
      <c r="F18" s="91" t="s">
        <v>622</v>
      </c>
      <c r="G18" s="91" t="s">
        <v>16</v>
      </c>
      <c r="H18" s="97"/>
      <c r="I18" s="161"/>
      <c r="J18" s="161"/>
      <c r="K18" s="15"/>
      <c r="L18" s="94"/>
      <c r="M18" s="94"/>
    </row>
    <row r="19" spans="1:13" x14ac:dyDescent="0.2">
      <c r="A19" s="21">
        <f t="shared" si="0"/>
        <v>11</v>
      </c>
      <c r="B19" s="154" t="s">
        <v>28</v>
      </c>
      <c r="C19" s="90">
        <v>110</v>
      </c>
      <c r="D19" s="92"/>
      <c r="E19" s="92"/>
      <c r="F19" s="92"/>
      <c r="G19" s="91" t="s">
        <v>615</v>
      </c>
      <c r="H19" s="97"/>
      <c r="I19" s="161"/>
      <c r="J19" s="161"/>
      <c r="K19" s="15"/>
      <c r="L19" s="94"/>
      <c r="M19" s="94"/>
    </row>
    <row r="20" spans="1:13" x14ac:dyDescent="0.2">
      <c r="A20" s="21">
        <f t="shared" si="0"/>
        <v>12</v>
      </c>
      <c r="B20" s="91" t="s">
        <v>623</v>
      </c>
      <c r="C20" s="90">
        <v>114</v>
      </c>
      <c r="D20" s="91" t="s">
        <v>377</v>
      </c>
      <c r="E20" s="92">
        <v>261115</v>
      </c>
      <c r="F20" s="91" t="s">
        <v>622</v>
      </c>
      <c r="G20" s="92"/>
      <c r="H20" s="97"/>
      <c r="I20" s="161"/>
      <c r="J20" s="161"/>
      <c r="K20" s="15"/>
      <c r="L20" s="94"/>
      <c r="M20" s="94"/>
    </row>
    <row r="21" spans="1:13" x14ac:dyDescent="0.2">
      <c r="A21" s="21">
        <f t="shared" si="0"/>
        <v>13</v>
      </c>
      <c r="B21" s="91" t="s">
        <v>624</v>
      </c>
      <c r="C21" s="90">
        <v>116</v>
      </c>
      <c r="D21" s="91" t="s">
        <v>625</v>
      </c>
      <c r="E21" s="92"/>
      <c r="F21" s="91" t="s">
        <v>622</v>
      </c>
      <c r="G21" s="92"/>
      <c r="H21" s="97"/>
      <c r="I21" s="161"/>
      <c r="J21" s="161"/>
      <c r="K21" s="15"/>
      <c r="L21" s="94"/>
      <c r="M21" s="94"/>
    </row>
    <row r="22" spans="1:13" x14ac:dyDescent="0.2">
      <c r="A22" s="21">
        <f t="shared" si="0"/>
        <v>14</v>
      </c>
      <c r="B22" s="154" t="s">
        <v>624</v>
      </c>
      <c r="C22" s="90">
        <v>117</v>
      </c>
      <c r="D22" s="154" t="s">
        <v>625</v>
      </c>
      <c r="E22" s="92"/>
      <c r="F22" s="92"/>
      <c r="G22" s="191" t="s">
        <v>626</v>
      </c>
      <c r="H22" s="97"/>
      <c r="I22" s="161"/>
      <c r="J22" s="161"/>
      <c r="K22" s="15"/>
      <c r="L22" s="94"/>
      <c r="M22" s="94"/>
    </row>
    <row r="23" spans="1:13" x14ac:dyDescent="0.2">
      <c r="A23" s="21">
        <f t="shared" si="0"/>
        <v>15</v>
      </c>
      <c r="B23" s="91" t="s">
        <v>627</v>
      </c>
      <c r="C23" s="90">
        <v>123</v>
      </c>
      <c r="D23" s="92"/>
      <c r="E23" s="92"/>
      <c r="F23" s="91" t="s">
        <v>611</v>
      </c>
      <c r="G23" s="91" t="s">
        <v>615</v>
      </c>
      <c r="H23" s="97"/>
      <c r="I23" s="161"/>
      <c r="J23" s="161"/>
      <c r="K23" s="15"/>
      <c r="L23" s="94"/>
      <c r="M23" s="94"/>
    </row>
    <row r="24" spans="1:13" x14ac:dyDescent="0.2">
      <c r="A24" s="21">
        <f t="shared" si="0"/>
        <v>16</v>
      </c>
      <c r="B24" s="91" t="s">
        <v>628</v>
      </c>
      <c r="C24" s="90">
        <v>124</v>
      </c>
      <c r="D24" s="91" t="s">
        <v>613</v>
      </c>
      <c r="E24" s="90">
        <v>562644</v>
      </c>
      <c r="F24" s="91" t="s">
        <v>611</v>
      </c>
      <c r="G24" s="91" t="s">
        <v>16</v>
      </c>
      <c r="H24" s="97"/>
      <c r="I24" s="161"/>
      <c r="J24" s="161"/>
      <c r="K24" s="15"/>
      <c r="L24" s="94"/>
      <c r="M24" s="94"/>
    </row>
    <row r="25" spans="1:13" x14ac:dyDescent="0.2">
      <c r="A25" s="21">
        <f t="shared" si="0"/>
        <v>17</v>
      </c>
      <c r="B25" s="91" t="s">
        <v>629</v>
      </c>
      <c r="C25" s="90">
        <v>129</v>
      </c>
      <c r="D25" s="92"/>
      <c r="E25" s="92"/>
      <c r="F25" s="91" t="s">
        <v>611</v>
      </c>
      <c r="G25" s="91" t="s">
        <v>615</v>
      </c>
      <c r="H25" s="97"/>
      <c r="I25" s="161"/>
      <c r="J25" s="161"/>
      <c r="K25" s="15"/>
      <c r="L25" s="94"/>
      <c r="M25" s="94"/>
    </row>
    <row r="26" spans="1:13" x14ac:dyDescent="0.2">
      <c r="A26" s="21">
        <f t="shared" si="0"/>
        <v>18</v>
      </c>
      <c r="B26" s="91" t="s">
        <v>630</v>
      </c>
      <c r="C26" s="90">
        <v>131</v>
      </c>
      <c r="D26" s="91" t="s">
        <v>461</v>
      </c>
      <c r="E26" s="90">
        <v>580598</v>
      </c>
      <c r="F26" s="91" t="s">
        <v>611</v>
      </c>
      <c r="G26" s="92"/>
      <c r="H26" s="97"/>
      <c r="I26" s="161"/>
      <c r="J26" s="161"/>
      <c r="K26" s="15"/>
      <c r="L26" s="94"/>
      <c r="M26" s="94"/>
    </row>
    <row r="27" spans="1:13" x14ac:dyDescent="0.2">
      <c r="A27" s="21">
        <f t="shared" si="0"/>
        <v>19</v>
      </c>
      <c r="B27" s="91" t="s">
        <v>631</v>
      </c>
      <c r="C27" s="90">
        <v>132</v>
      </c>
      <c r="D27" s="91" t="s">
        <v>442</v>
      </c>
      <c r="E27" s="90">
        <v>230380</v>
      </c>
      <c r="F27" s="91" t="s">
        <v>611</v>
      </c>
      <c r="G27" s="92"/>
      <c r="H27" s="97"/>
      <c r="I27" s="161"/>
      <c r="J27" s="161"/>
      <c r="K27" s="15"/>
      <c r="L27" s="94"/>
      <c r="M27" s="94"/>
    </row>
    <row r="28" spans="1:13" x14ac:dyDescent="0.2">
      <c r="A28" s="21">
        <f t="shared" ref="A28:A34" si="1">SUM(A27+1)</f>
        <v>20</v>
      </c>
      <c r="B28" s="91" t="s">
        <v>632</v>
      </c>
      <c r="C28" s="90">
        <v>133</v>
      </c>
      <c r="D28" s="91" t="s">
        <v>442</v>
      </c>
      <c r="E28" s="90">
        <v>230421</v>
      </c>
      <c r="F28" s="91" t="s">
        <v>611</v>
      </c>
      <c r="G28" s="92"/>
      <c r="H28" s="97"/>
      <c r="I28" s="161"/>
      <c r="J28" s="161"/>
      <c r="K28" s="15"/>
      <c r="L28" s="94"/>
      <c r="M28" s="94"/>
    </row>
    <row r="29" spans="1:13" x14ac:dyDescent="0.2">
      <c r="A29" s="21">
        <f t="shared" si="1"/>
        <v>21</v>
      </c>
      <c r="B29" s="91" t="s">
        <v>610</v>
      </c>
      <c r="C29" s="90">
        <v>135</v>
      </c>
      <c r="D29" s="91" t="s">
        <v>377</v>
      </c>
      <c r="E29" s="90">
        <v>241166</v>
      </c>
      <c r="F29" s="91" t="s">
        <v>611</v>
      </c>
      <c r="G29" s="190" t="s">
        <v>612</v>
      </c>
      <c r="H29" s="234"/>
      <c r="I29" s="161"/>
      <c r="J29" s="161"/>
      <c r="K29" s="15"/>
      <c r="L29" s="94"/>
      <c r="M29" s="94"/>
    </row>
    <row r="30" spans="1:13" x14ac:dyDescent="0.2">
      <c r="A30" s="21">
        <f t="shared" si="1"/>
        <v>22</v>
      </c>
      <c r="B30" s="91" t="s">
        <v>610</v>
      </c>
      <c r="C30" s="90">
        <v>139</v>
      </c>
      <c r="D30" s="91" t="s">
        <v>457</v>
      </c>
      <c r="E30" s="90"/>
      <c r="F30" s="91" t="s">
        <v>611</v>
      </c>
      <c r="G30" s="190" t="s">
        <v>612</v>
      </c>
      <c r="H30" s="234"/>
      <c r="I30" s="161"/>
      <c r="J30" s="161"/>
      <c r="K30" s="15"/>
      <c r="L30" s="94"/>
      <c r="M30" s="94"/>
    </row>
    <row r="31" spans="1:13" x14ac:dyDescent="0.2">
      <c r="A31" s="21">
        <f t="shared" si="1"/>
        <v>23</v>
      </c>
      <c r="B31" s="91" t="s">
        <v>633</v>
      </c>
      <c r="C31" s="90">
        <v>170</v>
      </c>
      <c r="D31" s="91" t="s">
        <v>377</v>
      </c>
      <c r="E31" s="90">
        <v>263346</v>
      </c>
      <c r="F31" s="91" t="s">
        <v>611</v>
      </c>
      <c r="G31" s="92"/>
      <c r="H31" s="97"/>
      <c r="I31" s="161"/>
      <c r="J31" s="161"/>
      <c r="K31" s="15"/>
      <c r="L31" s="94"/>
      <c r="M31" s="94"/>
    </row>
    <row r="32" spans="1:13" x14ac:dyDescent="0.2">
      <c r="A32" s="21">
        <f t="shared" si="1"/>
        <v>24</v>
      </c>
      <c r="B32" s="91" t="s">
        <v>634</v>
      </c>
      <c r="C32" s="90">
        <v>188</v>
      </c>
      <c r="D32" s="91" t="s">
        <v>377</v>
      </c>
      <c r="E32" s="90">
        <v>260168</v>
      </c>
      <c r="F32" s="91" t="s">
        <v>611</v>
      </c>
      <c r="G32" s="92"/>
      <c r="H32" s="97"/>
      <c r="I32" s="161"/>
      <c r="J32" s="161"/>
      <c r="K32" s="15"/>
      <c r="L32" s="94"/>
      <c r="M32" s="94"/>
    </row>
    <row r="33" spans="1:13" x14ac:dyDescent="0.2">
      <c r="A33" s="21">
        <f t="shared" si="1"/>
        <v>25</v>
      </c>
      <c r="B33" s="91" t="s">
        <v>635</v>
      </c>
      <c r="C33" s="90">
        <v>199</v>
      </c>
      <c r="D33" s="91" t="s">
        <v>636</v>
      </c>
      <c r="E33" s="90">
        <v>229785</v>
      </c>
      <c r="F33" s="91" t="s">
        <v>611</v>
      </c>
      <c r="G33" s="91" t="s">
        <v>16</v>
      </c>
      <c r="H33" s="97"/>
      <c r="I33" s="161"/>
      <c r="J33" s="161"/>
      <c r="K33" s="15"/>
      <c r="L33" s="94"/>
      <c r="M33" s="94"/>
    </row>
    <row r="34" spans="1:13" ht="13.5" thickBot="1" x14ac:dyDescent="0.25">
      <c r="A34" s="23">
        <f t="shared" si="1"/>
        <v>26</v>
      </c>
      <c r="B34" s="98" t="s">
        <v>39</v>
      </c>
      <c r="C34" s="99">
        <v>990</v>
      </c>
      <c r="D34" s="287" t="s">
        <v>625</v>
      </c>
      <c r="E34" s="100"/>
      <c r="F34" s="100"/>
      <c r="G34" s="98" t="s">
        <v>637</v>
      </c>
      <c r="H34" s="101"/>
      <c r="I34" s="161"/>
      <c r="J34" s="161"/>
      <c r="K34" s="15"/>
      <c r="L34" s="94"/>
      <c r="M34" s="94"/>
    </row>
    <row r="35" spans="1:13" x14ac:dyDescent="0.2">
      <c r="A35" s="26"/>
      <c r="B35" s="284"/>
      <c r="C35" s="285"/>
      <c r="D35" s="286"/>
      <c r="E35" s="161"/>
      <c r="F35" s="161"/>
      <c r="G35" s="284"/>
      <c r="H35" s="161"/>
      <c r="I35" s="161"/>
      <c r="J35" s="161"/>
      <c r="K35" s="15"/>
      <c r="L35" s="94"/>
      <c r="M35" s="94"/>
    </row>
    <row r="36" spans="1:13" x14ac:dyDescent="0.2">
      <c r="A36" s="26"/>
      <c r="B36" s="293" t="s">
        <v>638</v>
      </c>
      <c r="C36" s="285"/>
      <c r="D36" s="286"/>
      <c r="E36" s="161"/>
      <c r="F36" s="161"/>
      <c r="G36" s="284"/>
      <c r="H36" s="161"/>
      <c r="I36" s="161"/>
      <c r="J36" s="161"/>
      <c r="K36" s="15"/>
      <c r="L36" s="94"/>
      <c r="M36" s="94"/>
    </row>
    <row r="37" spans="1:13" x14ac:dyDescent="0.2">
      <c r="A37" s="21">
        <f>SUM(A34+1)</f>
        <v>27</v>
      </c>
      <c r="B37" s="91" t="s">
        <v>639</v>
      </c>
      <c r="C37" s="90">
        <v>999</v>
      </c>
      <c r="D37" s="154" t="s">
        <v>625</v>
      </c>
      <c r="E37" s="92"/>
      <c r="F37" s="190" t="s">
        <v>640</v>
      </c>
      <c r="G37" s="91"/>
      <c r="H37" s="97"/>
      <c r="I37" s="161"/>
      <c r="J37" s="161"/>
      <c r="K37" s="15"/>
      <c r="L37" s="94"/>
      <c r="M37" s="94"/>
    </row>
    <row r="38" spans="1:13" x14ac:dyDescent="0.2">
      <c r="A38" s="21">
        <f t="shared" ref="A38:A47" si="2">SUM(A37+1)</f>
        <v>28</v>
      </c>
      <c r="B38" s="155" t="s">
        <v>641</v>
      </c>
      <c r="C38" s="90">
        <v>999119</v>
      </c>
      <c r="D38" s="92"/>
      <c r="E38" s="92"/>
      <c r="F38" s="92"/>
      <c r="G38" s="91"/>
      <c r="H38" s="97"/>
      <c r="I38" s="161"/>
      <c r="J38" s="161"/>
      <c r="K38" s="15"/>
      <c r="L38" s="94"/>
      <c r="M38" s="94"/>
    </row>
    <row r="39" spans="1:13" x14ac:dyDescent="0.2">
      <c r="A39" s="21">
        <f t="shared" si="2"/>
        <v>29</v>
      </c>
      <c r="B39" s="156" t="s">
        <v>642</v>
      </c>
      <c r="C39" s="157">
        <v>999160</v>
      </c>
      <c r="D39" s="158"/>
      <c r="E39" s="158"/>
      <c r="F39" s="158"/>
      <c r="G39" s="159"/>
      <c r="H39" s="160"/>
      <c r="I39" s="161"/>
      <c r="J39" s="161"/>
      <c r="K39" s="15"/>
      <c r="L39" s="94"/>
      <c r="M39" s="94"/>
    </row>
    <row r="40" spans="1:13" x14ac:dyDescent="0.2">
      <c r="A40" s="21">
        <f t="shared" si="2"/>
        <v>30</v>
      </c>
      <c r="B40" s="155" t="s">
        <v>643</v>
      </c>
      <c r="C40" s="90">
        <f>SUM(C39)+1</f>
        <v>999161</v>
      </c>
      <c r="D40" s="92"/>
      <c r="E40" s="92"/>
      <c r="F40" s="92"/>
      <c r="G40" s="91"/>
      <c r="H40" s="97"/>
      <c r="I40" s="161"/>
      <c r="J40" s="161"/>
      <c r="K40" s="15"/>
      <c r="L40" s="94"/>
      <c r="M40" s="94"/>
    </row>
    <row r="41" spans="1:13" x14ac:dyDescent="0.2">
      <c r="A41" s="21">
        <f t="shared" si="2"/>
        <v>31</v>
      </c>
      <c r="B41" s="155"/>
      <c r="C41" s="90">
        <f t="shared" ref="C41:C57" si="3">SUM(C40)+1</f>
        <v>999162</v>
      </c>
      <c r="D41" s="92"/>
      <c r="E41" s="92"/>
      <c r="F41" s="92"/>
      <c r="G41" s="91"/>
      <c r="H41" s="97"/>
      <c r="I41" s="161"/>
      <c r="J41" s="161"/>
      <c r="K41" s="15"/>
      <c r="L41" s="94"/>
      <c r="M41" s="94"/>
    </row>
    <row r="42" spans="1:13" x14ac:dyDescent="0.2">
      <c r="A42" s="21">
        <f t="shared" si="2"/>
        <v>32</v>
      </c>
      <c r="B42" s="155"/>
      <c r="C42" s="90">
        <f t="shared" si="3"/>
        <v>999163</v>
      </c>
      <c r="D42" s="92"/>
      <c r="E42" s="92"/>
      <c r="F42" s="92"/>
      <c r="G42" s="91"/>
      <c r="H42" s="97"/>
      <c r="I42" s="161"/>
      <c r="J42" s="161"/>
      <c r="K42" s="15"/>
      <c r="L42" s="94"/>
      <c r="M42" s="94"/>
    </row>
    <row r="43" spans="1:13" x14ac:dyDescent="0.2">
      <c r="A43" s="21">
        <f t="shared" si="2"/>
        <v>33</v>
      </c>
      <c r="B43" s="155" t="s">
        <v>644</v>
      </c>
      <c r="C43" s="90">
        <f t="shared" si="3"/>
        <v>999164</v>
      </c>
      <c r="D43" s="92"/>
      <c r="E43" s="92"/>
      <c r="F43" s="92"/>
      <c r="G43" s="91"/>
      <c r="H43" s="97"/>
      <c r="I43" s="161"/>
      <c r="J43" s="161"/>
      <c r="K43" s="15"/>
      <c r="L43" s="94"/>
      <c r="M43" s="94"/>
    </row>
    <row r="44" spans="1:13" x14ac:dyDescent="0.2">
      <c r="A44" s="21">
        <f t="shared" si="2"/>
        <v>34</v>
      </c>
      <c r="B44" s="155" t="s">
        <v>645</v>
      </c>
      <c r="C44" s="90">
        <f t="shared" si="3"/>
        <v>999165</v>
      </c>
      <c r="D44" s="92"/>
      <c r="E44" s="92"/>
      <c r="F44" s="92"/>
      <c r="G44" s="91"/>
      <c r="H44" s="97"/>
      <c r="I44" s="161"/>
      <c r="J44" s="161"/>
      <c r="K44" s="15"/>
      <c r="L44" s="94"/>
      <c r="M44" s="94"/>
    </row>
    <row r="45" spans="1:13" x14ac:dyDescent="0.2">
      <c r="A45" s="21">
        <f t="shared" si="2"/>
        <v>35</v>
      </c>
      <c r="B45" s="155" t="s">
        <v>646</v>
      </c>
      <c r="C45" s="90">
        <f t="shared" si="3"/>
        <v>999166</v>
      </c>
      <c r="D45" s="92"/>
      <c r="E45" s="92"/>
      <c r="F45" s="92"/>
      <c r="G45" s="91"/>
      <c r="H45" s="97"/>
      <c r="I45" s="161"/>
      <c r="J45" s="161"/>
      <c r="K45" s="15"/>
      <c r="L45" s="94"/>
      <c r="M45" s="94"/>
    </row>
    <row r="46" spans="1:13" x14ac:dyDescent="0.2">
      <c r="A46" s="21">
        <f t="shared" si="2"/>
        <v>36</v>
      </c>
      <c r="B46" s="155" t="s">
        <v>647</v>
      </c>
      <c r="C46" s="90">
        <f t="shared" si="3"/>
        <v>999167</v>
      </c>
      <c r="D46" s="92"/>
      <c r="E46" s="92"/>
      <c r="F46" s="92"/>
      <c r="G46" s="91"/>
      <c r="H46" s="97"/>
      <c r="I46" s="161"/>
      <c r="J46" s="161"/>
      <c r="K46" s="15"/>
      <c r="L46" s="94"/>
      <c r="M46" s="94"/>
    </row>
    <row r="47" spans="1:13" x14ac:dyDescent="0.2">
      <c r="A47" s="21">
        <f t="shared" si="2"/>
        <v>37</v>
      </c>
      <c r="B47" s="155"/>
      <c r="C47" s="90">
        <f t="shared" si="3"/>
        <v>999168</v>
      </c>
      <c r="D47" s="92"/>
      <c r="E47" s="92"/>
      <c r="F47" s="92"/>
      <c r="G47" s="91"/>
      <c r="H47" s="97"/>
      <c r="I47" s="161"/>
      <c r="J47" s="161"/>
      <c r="K47" s="15"/>
      <c r="L47" s="94"/>
      <c r="M47" s="94"/>
    </row>
    <row r="48" spans="1:13" x14ac:dyDescent="0.2">
      <c r="A48" s="21">
        <f t="shared" ref="A48:A57" si="4">SUM(A47+1)</f>
        <v>38</v>
      </c>
      <c r="B48" s="155"/>
      <c r="C48" s="90">
        <f t="shared" si="3"/>
        <v>999169</v>
      </c>
      <c r="D48" s="92"/>
      <c r="E48" s="92"/>
      <c r="F48" s="92"/>
      <c r="G48" s="91"/>
      <c r="H48" s="97"/>
      <c r="I48" s="161"/>
      <c r="J48" s="161"/>
      <c r="K48" s="15"/>
      <c r="L48" s="94"/>
      <c r="M48" s="94"/>
    </row>
    <row r="49" spans="1:13" x14ac:dyDescent="0.2">
      <c r="A49" s="21">
        <f t="shared" si="4"/>
        <v>39</v>
      </c>
      <c r="B49" s="155" t="s">
        <v>648</v>
      </c>
      <c r="C49" s="90">
        <f t="shared" si="3"/>
        <v>999170</v>
      </c>
      <c r="D49" s="92"/>
      <c r="E49" s="92"/>
      <c r="F49" s="92"/>
      <c r="G49" s="91"/>
      <c r="H49" s="97"/>
      <c r="I49" s="161"/>
      <c r="J49" s="161"/>
      <c r="K49" s="15"/>
      <c r="L49" s="94"/>
      <c r="M49" s="94"/>
    </row>
    <row r="50" spans="1:13" x14ac:dyDescent="0.2">
      <c r="A50" s="21">
        <f t="shared" si="4"/>
        <v>40</v>
      </c>
      <c r="B50" s="155" t="s">
        <v>649</v>
      </c>
      <c r="C50" s="90">
        <f t="shared" si="3"/>
        <v>999171</v>
      </c>
      <c r="D50" s="92"/>
      <c r="E50" s="92"/>
      <c r="F50" s="92"/>
      <c r="G50" s="91"/>
      <c r="H50" s="97"/>
      <c r="I50" s="161"/>
      <c r="J50" s="161"/>
      <c r="K50" s="15"/>
      <c r="L50" s="94"/>
      <c r="M50" s="94"/>
    </row>
    <row r="51" spans="1:13" x14ac:dyDescent="0.2">
      <c r="A51" s="21">
        <f t="shared" si="4"/>
        <v>41</v>
      </c>
      <c r="B51" s="155" t="s">
        <v>650</v>
      </c>
      <c r="C51" s="90">
        <f t="shared" si="3"/>
        <v>999172</v>
      </c>
      <c r="D51" s="92"/>
      <c r="E51" s="92"/>
      <c r="F51" s="92"/>
      <c r="G51" s="91"/>
      <c r="H51" s="97"/>
      <c r="I51" s="161"/>
      <c r="J51" s="161"/>
      <c r="K51" s="15"/>
      <c r="L51" s="94"/>
      <c r="M51" s="94"/>
    </row>
    <row r="52" spans="1:13" x14ac:dyDescent="0.2">
      <c r="A52" s="21">
        <f t="shared" si="4"/>
        <v>42</v>
      </c>
      <c r="B52" s="155" t="s">
        <v>651</v>
      </c>
      <c r="C52" s="90">
        <f t="shared" si="3"/>
        <v>999173</v>
      </c>
      <c r="D52" s="92"/>
      <c r="E52" s="92"/>
      <c r="F52" s="92"/>
      <c r="G52" s="91"/>
      <c r="H52" s="97"/>
      <c r="I52" s="161"/>
      <c r="J52" s="161"/>
      <c r="K52" s="15"/>
      <c r="L52" s="94"/>
      <c r="M52" s="94"/>
    </row>
    <row r="53" spans="1:13" x14ac:dyDescent="0.2">
      <c r="A53" s="21">
        <f t="shared" si="4"/>
        <v>43</v>
      </c>
      <c r="B53" s="155" t="s">
        <v>652</v>
      </c>
      <c r="C53" s="90">
        <f t="shared" si="3"/>
        <v>999174</v>
      </c>
      <c r="D53" s="92"/>
      <c r="E53" s="92"/>
      <c r="F53" s="92"/>
      <c r="G53" s="91"/>
      <c r="H53" s="97"/>
      <c r="I53" s="161"/>
      <c r="J53" s="161"/>
      <c r="K53" s="15"/>
      <c r="L53" s="94"/>
      <c r="M53" s="94"/>
    </row>
    <row r="54" spans="1:13" x14ac:dyDescent="0.2">
      <c r="A54" s="21">
        <f t="shared" si="4"/>
        <v>44</v>
      </c>
      <c r="B54" s="155" t="s">
        <v>653</v>
      </c>
      <c r="C54" s="90">
        <f t="shared" si="3"/>
        <v>999175</v>
      </c>
      <c r="D54" s="92"/>
      <c r="E54" s="92"/>
      <c r="F54" s="92"/>
      <c r="G54" s="91"/>
      <c r="H54" s="97"/>
      <c r="I54" s="161"/>
      <c r="J54" s="161"/>
      <c r="K54" s="15"/>
      <c r="L54" s="94"/>
      <c r="M54" s="94"/>
    </row>
    <row r="55" spans="1:13" x14ac:dyDescent="0.2">
      <c r="A55" s="21">
        <f t="shared" si="4"/>
        <v>45</v>
      </c>
      <c r="B55" s="155" t="s">
        <v>654</v>
      </c>
      <c r="C55" s="90">
        <f t="shared" si="3"/>
        <v>999176</v>
      </c>
      <c r="D55" s="92"/>
      <c r="E55" s="92"/>
      <c r="F55" s="92"/>
      <c r="G55" s="91"/>
      <c r="H55" s="97"/>
      <c r="I55" s="161"/>
      <c r="J55" s="161"/>
      <c r="K55" s="15"/>
      <c r="L55" s="94"/>
      <c r="M55" s="94"/>
    </row>
    <row r="56" spans="1:13" x14ac:dyDescent="0.2">
      <c r="A56" s="21">
        <f t="shared" si="4"/>
        <v>46</v>
      </c>
      <c r="B56" s="155" t="s">
        <v>655</v>
      </c>
      <c r="C56" s="90">
        <f t="shared" si="3"/>
        <v>999177</v>
      </c>
      <c r="D56" s="92"/>
      <c r="E56" s="92"/>
      <c r="F56" s="92"/>
      <c r="G56" s="91"/>
      <c r="H56" s="97"/>
      <c r="I56" s="161"/>
      <c r="J56" s="161"/>
      <c r="K56" s="15"/>
      <c r="L56" s="94"/>
      <c r="M56" s="94"/>
    </row>
    <row r="57" spans="1:13" x14ac:dyDescent="0.2">
      <c r="A57" s="21">
        <f t="shared" si="4"/>
        <v>47</v>
      </c>
      <c r="B57" s="156" t="s">
        <v>656</v>
      </c>
      <c r="C57" s="157">
        <f t="shared" si="3"/>
        <v>999178</v>
      </c>
      <c r="D57" s="158"/>
      <c r="E57" s="158"/>
      <c r="F57" s="158"/>
      <c r="G57" s="159"/>
      <c r="H57" s="160"/>
      <c r="I57" s="161"/>
      <c r="J57" s="161"/>
      <c r="K57" s="15"/>
      <c r="L57" s="94"/>
      <c r="M57" s="94"/>
    </row>
    <row r="58" spans="1:13" x14ac:dyDescent="0.2">
      <c r="A58" s="21">
        <f>SUM(A57+1)</f>
        <v>48</v>
      </c>
      <c r="B58" s="155" t="s">
        <v>657</v>
      </c>
      <c r="C58" s="90">
        <f>SUM(C57)+1</f>
        <v>999179</v>
      </c>
      <c r="D58" s="92"/>
      <c r="E58" s="92"/>
      <c r="F58" s="92"/>
      <c r="G58" s="91"/>
      <c r="H58" s="97"/>
      <c r="I58" s="161"/>
      <c r="J58" s="161"/>
      <c r="K58" s="15"/>
      <c r="L58" s="94"/>
      <c r="M58" s="94"/>
    </row>
    <row r="59" spans="1:13" x14ac:dyDescent="0.2">
      <c r="A59" s="21">
        <f t="shared" ref="A59:A64" si="5">SUM(A58+1)</f>
        <v>49</v>
      </c>
      <c r="B59" s="155" t="s">
        <v>658</v>
      </c>
      <c r="C59" s="90">
        <f t="shared" ref="C59:C67" si="6">SUM(C58)+1</f>
        <v>999180</v>
      </c>
      <c r="D59" s="92"/>
      <c r="E59" s="92"/>
      <c r="F59" s="92"/>
      <c r="G59" s="91"/>
      <c r="H59" s="97"/>
      <c r="I59" s="161"/>
      <c r="J59" s="161"/>
      <c r="K59" s="15"/>
      <c r="L59" s="94"/>
      <c r="M59" s="94"/>
    </row>
    <row r="60" spans="1:13" x14ac:dyDescent="0.2">
      <c r="A60" s="21">
        <f t="shared" si="5"/>
        <v>50</v>
      </c>
      <c r="B60" s="155" t="s">
        <v>659</v>
      </c>
      <c r="C60" s="90">
        <f t="shared" si="6"/>
        <v>999181</v>
      </c>
      <c r="D60" s="92"/>
      <c r="E60" s="92"/>
      <c r="F60" s="92"/>
      <c r="G60" s="91"/>
      <c r="H60" s="97"/>
      <c r="I60" s="161"/>
      <c r="J60" s="161"/>
      <c r="K60" s="15"/>
      <c r="L60" s="94"/>
      <c r="M60" s="94"/>
    </row>
    <row r="61" spans="1:13" x14ac:dyDescent="0.2">
      <c r="A61" s="21">
        <f t="shared" si="5"/>
        <v>51</v>
      </c>
      <c r="B61" s="155"/>
      <c r="C61" s="90">
        <f t="shared" si="6"/>
        <v>999182</v>
      </c>
      <c r="D61" s="92"/>
      <c r="E61" s="92"/>
      <c r="F61" s="92"/>
      <c r="G61" s="91"/>
      <c r="H61" s="97"/>
      <c r="I61" s="161"/>
      <c r="J61" s="161"/>
      <c r="K61" s="15"/>
      <c r="L61" s="94"/>
      <c r="M61" s="94"/>
    </row>
    <row r="62" spans="1:13" x14ac:dyDescent="0.2">
      <c r="A62" s="21">
        <f t="shared" si="5"/>
        <v>52</v>
      </c>
      <c r="B62" s="155"/>
      <c r="C62" s="90">
        <f t="shared" si="6"/>
        <v>999183</v>
      </c>
      <c r="D62" s="92"/>
      <c r="E62" s="92"/>
      <c r="F62" s="92"/>
      <c r="G62" s="91"/>
      <c r="H62" s="97"/>
      <c r="I62" s="161"/>
      <c r="J62" s="161"/>
      <c r="K62" s="15"/>
      <c r="L62" s="94"/>
      <c r="M62" s="94"/>
    </row>
    <row r="63" spans="1:13" x14ac:dyDescent="0.2">
      <c r="A63" s="21">
        <f t="shared" si="5"/>
        <v>53</v>
      </c>
      <c r="B63" s="155" t="s">
        <v>660</v>
      </c>
      <c r="C63" s="90">
        <f t="shared" si="6"/>
        <v>999184</v>
      </c>
      <c r="D63" s="92"/>
      <c r="E63" s="92"/>
      <c r="F63" s="92"/>
      <c r="G63" s="91"/>
      <c r="H63" s="97"/>
      <c r="I63" s="161"/>
      <c r="J63" s="161"/>
      <c r="K63" s="15"/>
      <c r="L63" s="94"/>
      <c r="M63" s="94"/>
    </row>
    <row r="64" spans="1:13" x14ac:dyDescent="0.2">
      <c r="A64" s="21">
        <f t="shared" si="5"/>
        <v>54</v>
      </c>
      <c r="B64" s="155"/>
      <c r="C64" s="90">
        <f t="shared" si="6"/>
        <v>999185</v>
      </c>
      <c r="D64" s="92"/>
      <c r="E64" s="92"/>
      <c r="F64" s="92"/>
      <c r="G64" s="91"/>
      <c r="H64" s="97"/>
      <c r="I64" s="161"/>
      <c r="J64" s="161"/>
      <c r="K64" s="15"/>
      <c r="L64" s="94"/>
      <c r="M64" s="94"/>
    </row>
    <row r="65" spans="1:13" x14ac:dyDescent="0.2">
      <c r="A65" s="21">
        <f>SUM(A64+1)</f>
        <v>55</v>
      </c>
      <c r="B65" s="155"/>
      <c r="C65" s="90">
        <f t="shared" si="6"/>
        <v>999186</v>
      </c>
      <c r="D65" s="92"/>
      <c r="E65" s="92"/>
      <c r="F65" s="92"/>
      <c r="G65" s="91"/>
      <c r="H65" s="97"/>
      <c r="I65" s="161"/>
      <c r="J65" s="161"/>
      <c r="K65" s="15"/>
      <c r="L65" s="94"/>
      <c r="M65" s="94"/>
    </row>
    <row r="66" spans="1:13" x14ac:dyDescent="0.2">
      <c r="A66" s="21">
        <f>SUM(A65+1)</f>
        <v>56</v>
      </c>
      <c r="B66" s="155"/>
      <c r="C66" s="90">
        <f t="shared" si="6"/>
        <v>999187</v>
      </c>
      <c r="D66" s="92"/>
      <c r="E66" s="92"/>
      <c r="F66" s="92"/>
      <c r="G66" s="91"/>
      <c r="H66" s="97"/>
      <c r="I66" s="161"/>
      <c r="J66" s="161"/>
      <c r="K66" s="15"/>
      <c r="L66" s="94"/>
      <c r="M66" s="94"/>
    </row>
    <row r="67" spans="1:13" x14ac:dyDescent="0.2">
      <c r="A67" s="21">
        <f>SUM(A66+1)</f>
        <v>57</v>
      </c>
      <c r="B67" s="155" t="s">
        <v>661</v>
      </c>
      <c r="C67" s="90">
        <f t="shared" si="6"/>
        <v>999188</v>
      </c>
      <c r="D67" s="92"/>
      <c r="E67" s="92"/>
      <c r="F67" s="92"/>
      <c r="G67" s="91"/>
      <c r="H67" s="97"/>
      <c r="I67" s="161"/>
      <c r="J67" s="161"/>
      <c r="K67" s="15"/>
      <c r="L67" s="94"/>
      <c r="M67" s="94"/>
    </row>
    <row r="68" spans="1:13" ht="13.5" thickBot="1" x14ac:dyDescent="0.25">
      <c r="A68" s="23" t="s">
        <v>16</v>
      </c>
      <c r="B68" s="98" t="s">
        <v>16</v>
      </c>
      <c r="C68" s="99" t="s">
        <v>16</v>
      </c>
      <c r="D68" s="98" t="s">
        <v>16</v>
      </c>
      <c r="E68" s="100"/>
      <c r="F68" s="98" t="s">
        <v>16</v>
      </c>
      <c r="G68" s="100"/>
      <c r="H68" s="101"/>
      <c r="I68" s="161"/>
      <c r="J68" s="161"/>
      <c r="K68" s="15"/>
      <c r="L68" s="94"/>
      <c r="M68" s="94"/>
    </row>
    <row r="69" spans="1:13" x14ac:dyDescent="0.2">
      <c r="B69" s="93"/>
      <c r="C69" s="93"/>
      <c r="D69" s="93"/>
      <c r="E69" s="93"/>
      <c r="F69" s="93"/>
      <c r="G69" s="93"/>
      <c r="H69" s="93"/>
      <c r="I69" s="161"/>
      <c r="J69" s="161"/>
      <c r="K69" s="15"/>
      <c r="L69" s="94"/>
      <c r="M69" s="94"/>
    </row>
    <row r="70" spans="1:13" x14ac:dyDescent="0.2">
      <c r="B70" s="94"/>
      <c r="C70" s="94"/>
      <c r="D70" s="94"/>
      <c r="E70" s="94"/>
      <c r="F70" s="94"/>
      <c r="G70" s="94"/>
      <c r="H70" s="94"/>
      <c r="I70" s="94"/>
      <c r="J70" s="94"/>
      <c r="K70" s="94"/>
      <c r="L70" s="94"/>
      <c r="M70" s="94"/>
    </row>
    <row r="71" spans="1:13" x14ac:dyDescent="0.2">
      <c r="B71" s="94"/>
      <c r="C71" s="94"/>
      <c r="D71" s="94"/>
      <c r="E71" s="94"/>
      <c r="F71" s="94"/>
      <c r="G71" s="94"/>
      <c r="H71" s="94"/>
      <c r="I71" s="94"/>
      <c r="J71" s="94"/>
      <c r="K71" s="94"/>
      <c r="L71" s="94"/>
      <c r="M71" s="94"/>
    </row>
  </sheetData>
  <phoneticPr fontId="6" type="noConversion"/>
  <printOptions horizontalCentered="1"/>
  <pageMargins left="0.36" right="0.25" top="0.99" bottom="1" header="0.511811024" footer="0.511811024"/>
  <pageSetup paperSize="9" orientation="portrait" r:id="rId1"/>
  <headerFooter alignWithMargins="0">
    <oddFooter>&amp;CPágina 11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K61"/>
  <sheetViews>
    <sheetView topLeftCell="A5" workbookViewId="0">
      <selection activeCell="A17" sqref="A17"/>
    </sheetView>
  </sheetViews>
  <sheetFormatPr baseColWidth="10" defaultRowHeight="12.75" x14ac:dyDescent="0.2"/>
  <cols>
    <col min="1" max="2" width="4.7109375" customWidth="1"/>
    <col min="3" max="3" width="27.7109375" customWidth="1"/>
    <col min="6" max="6" width="10.7109375" customWidth="1"/>
    <col min="7" max="7" width="15.7109375" customWidth="1"/>
    <col min="11" max="11" width="15.7109375" customWidth="1"/>
  </cols>
  <sheetData>
    <row r="1" spans="1:11" x14ac:dyDescent="0.2">
      <c r="A1" s="35" t="s">
        <v>4</v>
      </c>
      <c r="B1" s="36"/>
      <c r="C1" s="36"/>
      <c r="D1" s="36"/>
      <c r="E1" s="84"/>
      <c r="F1" s="32"/>
      <c r="G1" s="32"/>
      <c r="H1" s="32"/>
      <c r="I1" s="85"/>
      <c r="J1" s="336" t="s">
        <v>5</v>
      </c>
      <c r="K1" s="145" t="s">
        <v>713</v>
      </c>
    </row>
    <row r="2" spans="1:11" x14ac:dyDescent="0.2">
      <c r="A2" s="38" t="s">
        <v>762</v>
      </c>
      <c r="B2" s="34"/>
      <c r="C2" s="34"/>
      <c r="D2" s="34"/>
      <c r="E2" s="38" t="s">
        <v>8</v>
      </c>
      <c r="F2" s="34"/>
      <c r="G2" s="34"/>
      <c r="H2" s="34"/>
      <c r="I2" s="39"/>
      <c r="J2" s="299" t="s">
        <v>9</v>
      </c>
      <c r="K2" s="167" t="s">
        <v>764</v>
      </c>
    </row>
    <row r="3" spans="1:11" x14ac:dyDescent="0.2">
      <c r="A3" s="38" t="s">
        <v>662</v>
      </c>
      <c r="B3" s="34"/>
      <c r="C3" s="34"/>
      <c r="D3" s="34"/>
      <c r="E3" s="38" t="s">
        <v>41</v>
      </c>
      <c r="F3" s="34"/>
      <c r="G3" s="34"/>
      <c r="H3" s="34"/>
      <c r="I3" s="39"/>
      <c r="J3" s="299" t="s">
        <v>13</v>
      </c>
      <c r="K3" s="167" t="s">
        <v>765</v>
      </c>
    </row>
    <row r="4" spans="1:11" ht="13.5" thickBot="1" x14ac:dyDescent="0.25">
      <c r="A4" s="40" t="s">
        <v>331</v>
      </c>
      <c r="B4" s="41"/>
      <c r="C4" s="41"/>
      <c r="D4" s="34"/>
      <c r="E4" s="165"/>
      <c r="F4" s="171"/>
      <c r="G4" s="171"/>
      <c r="H4" s="171"/>
      <c r="I4" s="166"/>
      <c r="J4" s="337" t="s">
        <v>332</v>
      </c>
      <c r="K4" s="168">
        <v>6</v>
      </c>
    </row>
    <row r="5" spans="1:11" x14ac:dyDescent="0.2">
      <c r="A5" s="172"/>
      <c r="B5" s="172"/>
      <c r="C5" s="35"/>
      <c r="D5" s="35"/>
      <c r="E5" s="298"/>
      <c r="F5" s="300"/>
      <c r="G5" s="301"/>
      <c r="H5" s="301" t="s">
        <v>715</v>
      </c>
      <c r="I5" s="301"/>
      <c r="J5" s="169"/>
      <c r="K5" s="170"/>
    </row>
    <row r="6" spans="1:11" ht="13.5" thickBot="1" x14ac:dyDescent="0.25">
      <c r="A6" s="175" t="s">
        <v>345</v>
      </c>
      <c r="B6" s="175" t="s">
        <v>663</v>
      </c>
      <c r="C6" s="38" t="s">
        <v>347</v>
      </c>
      <c r="D6" s="670" t="s">
        <v>354</v>
      </c>
      <c r="E6" s="671"/>
      <c r="F6" s="300" t="s">
        <v>716</v>
      </c>
      <c r="G6" s="301" t="s">
        <v>717</v>
      </c>
      <c r="H6" s="301" t="s">
        <v>719</v>
      </c>
      <c r="I6" s="301" t="s">
        <v>721</v>
      </c>
      <c r="J6" s="34" t="s">
        <v>344</v>
      </c>
      <c r="K6" s="174"/>
    </row>
    <row r="7" spans="1:11" ht="13.5" thickBot="1" x14ac:dyDescent="0.25">
      <c r="A7" s="173"/>
      <c r="B7" s="173"/>
      <c r="C7" s="165"/>
      <c r="D7" s="335" t="s">
        <v>359</v>
      </c>
      <c r="E7" s="302" t="s">
        <v>763</v>
      </c>
      <c r="F7" s="302" t="s">
        <v>715</v>
      </c>
      <c r="G7" s="303" t="s">
        <v>718</v>
      </c>
      <c r="H7" s="303" t="s">
        <v>720</v>
      </c>
      <c r="I7" s="303" t="s">
        <v>722</v>
      </c>
      <c r="J7" s="171"/>
      <c r="K7" s="166"/>
    </row>
    <row r="8" spans="1:11" x14ac:dyDescent="0.2">
      <c r="A8" s="311"/>
      <c r="B8" s="315"/>
      <c r="C8" s="324" t="s">
        <v>16</v>
      </c>
      <c r="D8" s="328"/>
      <c r="E8" s="332"/>
      <c r="F8" s="332"/>
      <c r="G8" s="334"/>
      <c r="H8" s="334"/>
      <c r="I8" s="334"/>
      <c r="J8" s="304"/>
      <c r="K8" s="308"/>
    </row>
    <row r="9" spans="1:11" x14ac:dyDescent="0.2">
      <c r="A9" s="312" t="s">
        <v>42</v>
      </c>
      <c r="B9" s="316" t="s">
        <v>714</v>
      </c>
      <c r="C9" s="325" t="s">
        <v>723</v>
      </c>
      <c r="D9" s="329" t="s">
        <v>724</v>
      </c>
      <c r="E9" s="329" t="s">
        <v>724</v>
      </c>
      <c r="F9" s="333">
        <v>5000</v>
      </c>
      <c r="G9" s="333" t="s">
        <v>725</v>
      </c>
      <c r="H9" s="333">
        <v>6</v>
      </c>
      <c r="I9" s="333">
        <v>4</v>
      </c>
      <c r="J9" s="105" t="s">
        <v>726</v>
      </c>
      <c r="K9" s="309"/>
    </row>
    <row r="10" spans="1:11" x14ac:dyDescent="0.2">
      <c r="A10" s="313"/>
      <c r="B10" s="317"/>
      <c r="C10" s="326"/>
      <c r="D10" s="330"/>
      <c r="E10" s="330"/>
      <c r="F10" s="331"/>
      <c r="G10" s="331"/>
      <c r="H10" s="331"/>
      <c r="I10" s="331"/>
      <c r="J10" s="305" t="s">
        <v>727</v>
      </c>
      <c r="K10" s="183"/>
    </row>
    <row r="11" spans="1:11" x14ac:dyDescent="0.2">
      <c r="A11" s="185" t="s">
        <v>45</v>
      </c>
      <c r="B11" s="318" t="s">
        <v>668</v>
      </c>
      <c r="C11" s="187" t="s">
        <v>728</v>
      </c>
      <c r="D11" s="186" t="s">
        <v>729</v>
      </c>
      <c r="E11" s="186" t="s">
        <v>730</v>
      </c>
      <c r="F11" s="186">
        <v>5000</v>
      </c>
      <c r="G11" s="186" t="s">
        <v>725</v>
      </c>
      <c r="H11" s="186">
        <v>4</v>
      </c>
      <c r="I11" s="186" t="s">
        <v>731</v>
      </c>
      <c r="J11" s="306" t="s">
        <v>732</v>
      </c>
      <c r="K11" s="310"/>
    </row>
    <row r="12" spans="1:11" x14ac:dyDescent="0.2">
      <c r="A12" s="313"/>
      <c r="B12" s="317"/>
      <c r="C12" s="326"/>
      <c r="D12" s="331"/>
      <c r="E12" s="331"/>
      <c r="F12" s="331"/>
      <c r="G12" s="331"/>
      <c r="H12" s="331"/>
      <c r="I12" s="331"/>
      <c r="J12" s="305" t="s">
        <v>733</v>
      </c>
      <c r="K12" s="183"/>
    </row>
    <row r="13" spans="1:11" x14ac:dyDescent="0.2">
      <c r="A13" s="185" t="s">
        <v>48</v>
      </c>
      <c r="B13" s="318" t="s">
        <v>669</v>
      </c>
      <c r="C13" s="187" t="s">
        <v>64</v>
      </c>
      <c r="D13" s="186" t="s">
        <v>734</v>
      </c>
      <c r="E13" s="186" t="s">
        <v>735</v>
      </c>
      <c r="F13" s="186">
        <v>2000</v>
      </c>
      <c r="G13" s="186" t="s">
        <v>725</v>
      </c>
      <c r="H13" s="186" t="s">
        <v>736</v>
      </c>
      <c r="I13" s="186">
        <v>5</v>
      </c>
      <c r="J13" s="306" t="s">
        <v>737</v>
      </c>
      <c r="K13" s="310"/>
    </row>
    <row r="14" spans="1:11" x14ac:dyDescent="0.2">
      <c r="A14" s="313"/>
      <c r="B14" s="317"/>
      <c r="C14" s="326"/>
      <c r="D14" s="331"/>
      <c r="E14" s="331"/>
      <c r="F14" s="331"/>
      <c r="G14" s="331"/>
      <c r="H14" s="331"/>
      <c r="I14" s="331"/>
      <c r="J14" s="305" t="s">
        <v>738</v>
      </c>
      <c r="K14" s="183"/>
    </row>
    <row r="15" spans="1:11" x14ac:dyDescent="0.2">
      <c r="A15" s="75" t="s">
        <v>51</v>
      </c>
      <c r="B15" s="319" t="s">
        <v>667</v>
      </c>
      <c r="C15" s="103" t="s">
        <v>52</v>
      </c>
      <c r="D15" s="17" t="s">
        <v>739</v>
      </c>
      <c r="E15" s="17" t="s">
        <v>739</v>
      </c>
      <c r="F15" s="17">
        <v>5000</v>
      </c>
      <c r="G15" s="17" t="s">
        <v>725</v>
      </c>
      <c r="H15" s="17">
        <v>6</v>
      </c>
      <c r="I15" s="17">
        <v>4</v>
      </c>
      <c r="J15" s="307" t="s">
        <v>740</v>
      </c>
      <c r="K15" s="63"/>
    </row>
    <row r="16" spans="1:11" x14ac:dyDescent="0.2">
      <c r="A16" s="75" t="s">
        <v>54</v>
      </c>
      <c r="B16" s="319" t="s">
        <v>671</v>
      </c>
      <c r="C16" s="103" t="s">
        <v>741</v>
      </c>
      <c r="D16" s="17" t="s">
        <v>742</v>
      </c>
      <c r="E16" s="17" t="s">
        <v>743</v>
      </c>
      <c r="F16" s="17">
        <v>50</v>
      </c>
      <c r="G16" s="17" t="s">
        <v>744</v>
      </c>
      <c r="H16" s="17">
        <v>4</v>
      </c>
      <c r="I16" s="17" t="s">
        <v>731</v>
      </c>
      <c r="J16" s="307" t="s">
        <v>745</v>
      </c>
      <c r="K16" s="63"/>
    </row>
    <row r="17" spans="1:11" x14ac:dyDescent="0.2">
      <c r="A17" s="185" t="s">
        <v>57</v>
      </c>
      <c r="B17" s="318" t="s">
        <v>664</v>
      </c>
      <c r="C17" s="187" t="s">
        <v>746</v>
      </c>
      <c r="D17" s="186">
        <v>161</v>
      </c>
      <c r="E17" s="186">
        <v>166</v>
      </c>
      <c r="F17" s="186">
        <v>5000</v>
      </c>
      <c r="G17" s="186" t="s">
        <v>725</v>
      </c>
      <c r="H17" s="186">
        <v>7</v>
      </c>
      <c r="I17" s="186">
        <v>5</v>
      </c>
      <c r="J17" s="306" t="s">
        <v>747</v>
      </c>
      <c r="K17" s="310"/>
    </row>
    <row r="18" spans="1:11" x14ac:dyDescent="0.2">
      <c r="A18" s="313"/>
      <c r="B18" s="317"/>
      <c r="C18" s="326"/>
      <c r="D18" s="331"/>
      <c r="E18" s="331"/>
      <c r="F18" s="331"/>
      <c r="G18" s="331"/>
      <c r="H18" s="331"/>
      <c r="I18" s="331"/>
      <c r="J18" s="305" t="s">
        <v>748</v>
      </c>
      <c r="K18" s="183"/>
    </row>
    <row r="19" spans="1:11" x14ac:dyDescent="0.2">
      <c r="A19" s="185" t="s">
        <v>60</v>
      </c>
      <c r="B19" s="320" t="s">
        <v>665</v>
      </c>
      <c r="C19" s="187" t="s">
        <v>749</v>
      </c>
      <c r="D19" s="186">
        <v>162</v>
      </c>
      <c r="E19" s="186">
        <v>167</v>
      </c>
      <c r="F19" s="186">
        <v>5000</v>
      </c>
      <c r="G19" s="318" t="s">
        <v>750</v>
      </c>
      <c r="H19" s="186">
        <v>7</v>
      </c>
      <c r="I19" s="186">
        <v>5</v>
      </c>
      <c r="J19" s="306" t="s">
        <v>752</v>
      </c>
      <c r="K19" s="310"/>
    </row>
    <row r="20" spans="1:11" x14ac:dyDescent="0.2">
      <c r="A20" s="313"/>
      <c r="B20" s="321"/>
      <c r="C20" s="326"/>
      <c r="D20" s="331"/>
      <c r="E20" s="331"/>
      <c r="F20" s="331"/>
      <c r="G20" s="317" t="s">
        <v>751</v>
      </c>
      <c r="H20" s="331"/>
      <c r="I20" s="331"/>
      <c r="J20" s="31"/>
      <c r="K20" s="183"/>
    </row>
    <row r="21" spans="1:11" x14ac:dyDescent="0.2">
      <c r="A21" s="75" t="s">
        <v>63</v>
      </c>
      <c r="B21" s="322" t="s">
        <v>16</v>
      </c>
      <c r="C21" s="103" t="s">
        <v>16</v>
      </c>
      <c r="D21" s="17">
        <v>163</v>
      </c>
      <c r="E21" s="17">
        <v>168</v>
      </c>
      <c r="F21" s="17"/>
      <c r="G21" s="17"/>
      <c r="H21" s="17">
        <v>4</v>
      </c>
      <c r="I21" s="17">
        <v>4</v>
      </c>
      <c r="J21" s="307" t="s">
        <v>753</v>
      </c>
      <c r="K21" s="63"/>
    </row>
    <row r="22" spans="1:11" x14ac:dyDescent="0.2">
      <c r="A22" s="75" t="s">
        <v>66</v>
      </c>
      <c r="B22" s="319"/>
      <c r="C22" s="103" t="s">
        <v>16</v>
      </c>
      <c r="D22" s="17">
        <v>164</v>
      </c>
      <c r="E22" s="17">
        <v>169</v>
      </c>
      <c r="F22" s="17"/>
      <c r="G22" s="17"/>
      <c r="H22" s="17"/>
      <c r="I22" s="17">
        <v>4</v>
      </c>
      <c r="J22" s="307" t="s">
        <v>754</v>
      </c>
      <c r="K22" s="63"/>
    </row>
    <row r="23" spans="1:11" x14ac:dyDescent="0.2">
      <c r="A23" s="75" t="s">
        <v>69</v>
      </c>
      <c r="B23" s="319" t="s">
        <v>666</v>
      </c>
      <c r="C23" s="103" t="s">
        <v>755</v>
      </c>
      <c r="D23" s="17">
        <v>165</v>
      </c>
      <c r="E23" s="17">
        <v>165</v>
      </c>
      <c r="F23" s="17"/>
      <c r="G23" s="17" t="s">
        <v>756</v>
      </c>
      <c r="H23" s="17"/>
      <c r="I23" s="17" t="s">
        <v>731</v>
      </c>
      <c r="J23" s="307" t="s">
        <v>757</v>
      </c>
      <c r="K23" s="63"/>
    </row>
    <row r="24" spans="1:11" x14ac:dyDescent="0.2">
      <c r="A24" s="185" t="s">
        <v>72</v>
      </c>
      <c r="B24" s="318" t="s">
        <v>670</v>
      </c>
      <c r="C24" s="187" t="s">
        <v>758</v>
      </c>
      <c r="D24" s="186" t="s">
        <v>759</v>
      </c>
      <c r="E24" s="186" t="s">
        <v>760</v>
      </c>
      <c r="F24" s="186">
        <v>5000</v>
      </c>
      <c r="G24" s="186" t="s">
        <v>756</v>
      </c>
      <c r="H24" s="186">
        <v>4</v>
      </c>
      <c r="I24" s="186" t="s">
        <v>731</v>
      </c>
      <c r="J24" s="306" t="s">
        <v>761</v>
      </c>
      <c r="K24" s="310"/>
    </row>
    <row r="25" spans="1:11" ht="13.5" thickBot="1" x14ac:dyDescent="0.25">
      <c r="A25" s="314"/>
      <c r="B25" s="323"/>
      <c r="C25" s="327"/>
      <c r="D25" s="323"/>
      <c r="E25" s="323"/>
      <c r="F25" s="323"/>
      <c r="G25" s="323"/>
      <c r="H25" s="323"/>
      <c r="I25" s="323"/>
      <c r="J25" s="16"/>
      <c r="K25" s="184"/>
    </row>
    <row r="26" spans="1:11" x14ac:dyDescent="0.2">
      <c r="A26" s="15"/>
      <c r="B26" s="15"/>
      <c r="C26" s="15"/>
      <c r="D26" s="15"/>
      <c r="E26" s="15"/>
      <c r="F26" s="15"/>
      <c r="G26" s="15"/>
      <c r="H26" s="15"/>
      <c r="I26" s="15"/>
      <c r="J26" s="15"/>
      <c r="K26" s="15"/>
    </row>
    <row r="27" spans="1:11" x14ac:dyDescent="0.2">
      <c r="A27" s="163"/>
      <c r="B27" s="163"/>
      <c r="C27" s="163"/>
      <c r="D27" s="163"/>
      <c r="E27" s="163"/>
      <c r="F27" s="163"/>
      <c r="G27" s="163"/>
      <c r="H27" s="163"/>
      <c r="I27" s="163"/>
      <c r="J27" s="163"/>
      <c r="K27" s="163"/>
    </row>
    <row r="28" spans="1:11" x14ac:dyDescent="0.2">
      <c r="A28" s="163"/>
      <c r="B28" s="163"/>
      <c r="C28" s="163"/>
      <c r="D28" s="163"/>
      <c r="E28" s="163"/>
      <c r="F28" s="163"/>
      <c r="G28" s="163"/>
      <c r="H28" s="163"/>
      <c r="I28" s="163"/>
      <c r="J28" s="163"/>
      <c r="K28" s="163"/>
    </row>
    <row r="29" spans="1:11" x14ac:dyDescent="0.2">
      <c r="A29" s="163"/>
      <c r="B29" s="163"/>
      <c r="C29" s="163"/>
      <c r="D29" s="163"/>
      <c r="E29" s="163"/>
      <c r="F29" s="163"/>
      <c r="G29" s="163"/>
      <c r="H29" s="163"/>
      <c r="I29" s="163"/>
      <c r="J29" s="163"/>
      <c r="K29" s="163"/>
    </row>
    <row r="30" spans="1:11" x14ac:dyDescent="0.2">
      <c r="A30" s="163"/>
      <c r="B30" s="163"/>
      <c r="C30" s="163"/>
      <c r="D30" s="163"/>
      <c r="E30" s="163"/>
      <c r="F30" s="163"/>
      <c r="G30" s="163"/>
      <c r="H30" s="163"/>
      <c r="I30" s="163"/>
      <c r="J30" s="163"/>
      <c r="K30" s="163"/>
    </row>
    <row r="31" spans="1:11" x14ac:dyDescent="0.2">
      <c r="A31" s="163"/>
      <c r="B31" s="163"/>
      <c r="C31" s="163"/>
      <c r="D31" s="163"/>
      <c r="E31" s="163"/>
      <c r="F31" s="163"/>
      <c r="G31" s="163"/>
      <c r="H31" s="163"/>
      <c r="I31" s="163"/>
      <c r="J31" s="163"/>
      <c r="K31" s="163"/>
    </row>
    <row r="32" spans="1:11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</row>
    <row r="33" spans="1:11" x14ac:dyDescent="0.2">
      <c r="A33" s="163"/>
      <c r="B33" s="163"/>
      <c r="C33" s="163"/>
      <c r="D33" s="163"/>
      <c r="E33" s="163"/>
      <c r="F33" s="163"/>
      <c r="G33" s="163"/>
      <c r="H33" s="163"/>
      <c r="I33" s="163"/>
      <c r="J33" s="163"/>
      <c r="K33" s="163"/>
    </row>
    <row r="34" spans="1:11" x14ac:dyDescent="0.2">
      <c r="A34" s="163"/>
      <c r="B34" s="163"/>
      <c r="C34" s="163"/>
      <c r="D34" s="163"/>
      <c r="E34" s="163"/>
      <c r="F34" s="163"/>
      <c r="G34" s="163"/>
      <c r="H34" s="163"/>
      <c r="I34" s="163"/>
      <c r="J34" s="163"/>
      <c r="K34" s="163"/>
    </row>
    <row r="35" spans="1:11" x14ac:dyDescent="0.2">
      <c r="A35" s="163"/>
      <c r="B35" s="163"/>
      <c r="C35" s="163"/>
      <c r="D35" s="163"/>
      <c r="E35" s="163"/>
      <c r="F35" s="163"/>
      <c r="G35" s="163"/>
      <c r="H35" s="163"/>
      <c r="I35" s="163"/>
      <c r="J35" s="163"/>
      <c r="K35" s="163"/>
    </row>
    <row r="36" spans="1:11" x14ac:dyDescent="0.2">
      <c r="A36" s="163"/>
      <c r="B36" s="163"/>
      <c r="C36" s="163"/>
      <c r="D36" s="163"/>
      <c r="E36" s="163"/>
      <c r="F36" s="163"/>
      <c r="G36" s="163"/>
      <c r="H36" s="163"/>
      <c r="I36" s="163"/>
      <c r="J36" s="163"/>
      <c r="K36" s="163"/>
    </row>
    <row r="37" spans="1:11" x14ac:dyDescent="0.2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</row>
    <row r="38" spans="1:11" x14ac:dyDescent="0.2">
      <c r="A38" s="163"/>
      <c r="B38" s="163"/>
      <c r="C38" s="163"/>
      <c r="D38" s="163"/>
      <c r="E38" s="163"/>
      <c r="F38" s="163"/>
      <c r="G38" s="163"/>
      <c r="H38" s="163"/>
      <c r="I38" s="163"/>
      <c r="J38" s="163"/>
      <c r="K38" s="163"/>
    </row>
    <row r="39" spans="1:11" x14ac:dyDescent="0.2">
      <c r="A39" s="163"/>
      <c r="B39" s="163"/>
      <c r="C39" s="163"/>
      <c r="D39" s="163"/>
      <c r="E39" s="163"/>
      <c r="F39" s="163"/>
      <c r="G39" s="163"/>
      <c r="H39" s="163"/>
      <c r="I39" s="163"/>
      <c r="J39" s="163"/>
      <c r="K39" s="163"/>
    </row>
    <row r="40" spans="1:11" x14ac:dyDescent="0.2">
      <c r="A40" s="163"/>
      <c r="B40" s="163"/>
      <c r="C40" s="163"/>
      <c r="D40" s="163"/>
      <c r="E40" s="163"/>
      <c r="F40" s="163"/>
      <c r="G40" s="163"/>
      <c r="H40" s="163"/>
      <c r="I40" s="163"/>
      <c r="J40" s="163"/>
      <c r="K40" s="163"/>
    </row>
    <row r="41" spans="1:11" x14ac:dyDescent="0.2">
      <c r="A41" s="163"/>
      <c r="B41" s="163"/>
      <c r="C41" s="163"/>
      <c r="D41" s="163"/>
      <c r="E41" s="163"/>
      <c r="F41" s="163"/>
      <c r="G41" s="163"/>
      <c r="H41" s="163"/>
      <c r="I41" s="163"/>
      <c r="J41" s="163"/>
      <c r="K41" s="163"/>
    </row>
    <row r="42" spans="1:11" x14ac:dyDescent="0.2">
      <c r="A42" s="163"/>
      <c r="B42" s="163"/>
      <c r="C42" s="163"/>
      <c r="D42" s="163"/>
      <c r="E42" s="163"/>
      <c r="F42" s="163"/>
      <c r="G42" s="163"/>
      <c r="H42" s="163"/>
      <c r="I42" s="163"/>
      <c r="J42" s="163"/>
      <c r="K42" s="163"/>
    </row>
    <row r="43" spans="1:11" x14ac:dyDescent="0.2">
      <c r="A43" s="163"/>
      <c r="B43" s="163"/>
      <c r="C43" s="163"/>
      <c r="D43" s="163"/>
      <c r="E43" s="163"/>
      <c r="F43" s="163"/>
      <c r="G43" s="163"/>
      <c r="H43" s="163"/>
      <c r="I43" s="163"/>
      <c r="J43" s="163"/>
      <c r="K43" s="163"/>
    </row>
    <row r="44" spans="1:11" x14ac:dyDescent="0.2">
      <c r="A44" s="163"/>
      <c r="B44" s="163"/>
      <c r="C44" s="163"/>
      <c r="D44" s="163"/>
      <c r="E44" s="163"/>
      <c r="F44" s="163"/>
      <c r="G44" s="163"/>
      <c r="H44" s="163"/>
      <c r="I44" s="163"/>
      <c r="J44" s="163"/>
      <c r="K44" s="163"/>
    </row>
    <row r="45" spans="1:11" x14ac:dyDescent="0.2">
      <c r="A45" s="163"/>
      <c r="B45" s="163"/>
      <c r="C45" s="163"/>
      <c r="D45" s="163"/>
      <c r="E45" s="163"/>
      <c r="F45" s="163"/>
      <c r="G45" s="163"/>
      <c r="H45" s="163"/>
      <c r="I45" s="163"/>
      <c r="J45" s="163"/>
      <c r="K45" s="163"/>
    </row>
    <row r="46" spans="1:11" x14ac:dyDescent="0.2">
      <c r="A46" s="163"/>
      <c r="B46" s="163"/>
      <c r="C46" s="163"/>
      <c r="D46" s="163"/>
      <c r="E46" s="163"/>
      <c r="F46" s="163"/>
      <c r="G46" s="163"/>
      <c r="H46" s="163"/>
      <c r="I46" s="163"/>
      <c r="J46" s="163"/>
      <c r="K46" s="163"/>
    </row>
    <row r="47" spans="1:11" x14ac:dyDescent="0.2">
      <c r="A47" s="163"/>
      <c r="B47" s="163"/>
      <c r="C47" s="163"/>
      <c r="D47" s="163"/>
      <c r="E47" s="163"/>
      <c r="F47" s="163"/>
      <c r="G47" s="163"/>
      <c r="H47" s="163"/>
      <c r="I47" s="163"/>
      <c r="J47" s="163"/>
      <c r="K47" s="163"/>
    </row>
    <row r="48" spans="1:11" x14ac:dyDescent="0.2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</row>
    <row r="49" spans="1:11" x14ac:dyDescent="0.2">
      <c r="A49" s="163"/>
      <c r="B49" s="163"/>
      <c r="C49" s="163"/>
      <c r="D49" s="163"/>
      <c r="E49" s="163"/>
      <c r="F49" s="163"/>
      <c r="G49" s="163"/>
      <c r="H49" s="163"/>
      <c r="I49" s="163"/>
      <c r="J49" s="163"/>
      <c r="K49" s="163"/>
    </row>
    <row r="50" spans="1:11" x14ac:dyDescent="0.2">
      <c r="A50" s="163"/>
      <c r="B50" s="163"/>
      <c r="C50" s="163"/>
      <c r="D50" s="163"/>
      <c r="E50" s="163"/>
      <c r="F50" s="163"/>
      <c r="G50" s="163"/>
      <c r="H50" s="163"/>
      <c r="I50" s="163"/>
      <c r="J50" s="163"/>
      <c r="K50" s="163"/>
    </row>
    <row r="51" spans="1:11" x14ac:dyDescent="0.2">
      <c r="A51" s="163"/>
      <c r="B51" s="163"/>
      <c r="C51" s="163"/>
      <c r="D51" s="163"/>
      <c r="E51" s="163"/>
      <c r="F51" s="163"/>
      <c r="G51" s="163"/>
      <c r="H51" s="163"/>
      <c r="I51" s="163"/>
      <c r="J51" s="163"/>
      <c r="K51" s="163"/>
    </row>
    <row r="52" spans="1:11" x14ac:dyDescent="0.2">
      <c r="A52" s="163"/>
      <c r="B52" s="163"/>
      <c r="C52" s="163"/>
      <c r="D52" s="163"/>
      <c r="E52" s="163"/>
      <c r="F52" s="163"/>
      <c r="G52" s="163"/>
      <c r="H52" s="163"/>
      <c r="I52" s="163"/>
      <c r="J52" s="163"/>
      <c r="K52" s="163"/>
    </row>
    <row r="53" spans="1:11" x14ac:dyDescent="0.2">
      <c r="A53" s="163"/>
      <c r="B53" s="163"/>
      <c r="C53" s="163"/>
      <c r="D53" s="163"/>
      <c r="E53" s="163"/>
      <c r="F53" s="163"/>
      <c r="G53" s="163"/>
      <c r="H53" s="163"/>
      <c r="I53" s="163"/>
      <c r="J53" s="163"/>
      <c r="K53" s="163"/>
    </row>
    <row r="54" spans="1:11" x14ac:dyDescent="0.2">
      <c r="A54" s="163"/>
      <c r="B54" s="163"/>
      <c r="C54" s="163"/>
      <c r="D54" s="163"/>
      <c r="E54" s="163"/>
      <c r="F54" s="163"/>
      <c r="G54" s="163"/>
      <c r="H54" s="163"/>
      <c r="I54" s="163"/>
      <c r="J54" s="163"/>
      <c r="K54" s="163"/>
    </row>
    <row r="55" spans="1:11" x14ac:dyDescent="0.2">
      <c r="A55" s="163"/>
      <c r="B55" s="163"/>
      <c r="C55" s="163"/>
      <c r="D55" s="163"/>
      <c r="E55" s="163"/>
      <c r="F55" s="163"/>
      <c r="G55" s="163"/>
      <c r="H55" s="163"/>
      <c r="I55" s="163"/>
      <c r="J55" s="163"/>
      <c r="K55" s="163"/>
    </row>
    <row r="56" spans="1:11" x14ac:dyDescent="0.2">
      <c r="A56" s="163"/>
      <c r="B56" s="163"/>
      <c r="C56" s="163"/>
      <c r="D56" s="163"/>
      <c r="E56" s="163"/>
      <c r="F56" s="163"/>
      <c r="G56" s="163"/>
      <c r="H56" s="163"/>
      <c r="I56" s="163"/>
      <c r="J56" s="163"/>
      <c r="K56" s="163"/>
    </row>
    <row r="57" spans="1:11" x14ac:dyDescent="0.2">
      <c r="A57" s="163"/>
      <c r="B57" s="163"/>
      <c r="C57" s="163"/>
      <c r="D57" s="163"/>
      <c r="E57" s="163"/>
      <c r="F57" s="163"/>
      <c r="G57" s="163"/>
      <c r="H57" s="163"/>
      <c r="I57" s="163"/>
      <c r="J57" s="163"/>
      <c r="K57" s="163"/>
    </row>
    <row r="58" spans="1:11" x14ac:dyDescent="0.2">
      <c r="A58" s="163"/>
      <c r="B58" s="163"/>
      <c r="C58" s="163"/>
      <c r="D58" s="163"/>
      <c r="E58" s="163"/>
      <c r="F58" s="163"/>
      <c r="G58" s="163"/>
      <c r="H58" s="163"/>
      <c r="I58" s="163"/>
      <c r="J58" s="163"/>
      <c r="K58" s="163"/>
    </row>
    <row r="59" spans="1:11" x14ac:dyDescent="0.2">
      <c r="A59" s="163"/>
      <c r="B59" s="163"/>
      <c r="C59" s="163"/>
      <c r="D59" s="163"/>
      <c r="E59" s="163"/>
      <c r="F59" s="163"/>
      <c r="G59" s="163"/>
      <c r="H59" s="163"/>
      <c r="I59" s="163"/>
      <c r="J59" s="163"/>
      <c r="K59" s="163"/>
    </row>
    <row r="60" spans="1:11" x14ac:dyDescent="0.2">
      <c r="A60" s="163"/>
      <c r="B60" s="163"/>
      <c r="C60" s="163"/>
      <c r="D60" s="163"/>
      <c r="E60" s="163"/>
      <c r="F60" s="163"/>
      <c r="G60" s="163"/>
      <c r="H60" s="163"/>
      <c r="I60" s="163"/>
      <c r="J60" s="163"/>
      <c r="K60" s="163"/>
    </row>
    <row r="61" spans="1:11" x14ac:dyDescent="0.2">
      <c r="A61" s="163"/>
      <c r="B61" s="163"/>
      <c r="C61" s="163"/>
      <c r="D61" s="163"/>
      <c r="E61" s="163"/>
      <c r="F61" s="163"/>
      <c r="G61" s="163"/>
      <c r="H61" s="163"/>
      <c r="I61" s="163"/>
      <c r="J61" s="163"/>
      <c r="K61" s="163"/>
    </row>
  </sheetData>
  <mergeCells count="1">
    <mergeCell ref="D6:E6"/>
  </mergeCells>
  <phoneticPr fontId="6" type="noConversion"/>
  <pageMargins left="0.5" right="0.41" top="0.99" bottom="1" header="0.53" footer="0.511811024"/>
  <pageSetup paperSize="9" orientation="landscape" r:id="rId1"/>
  <headerFooter alignWithMargins="0">
    <oddFooter>&amp;CPágina 12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M282"/>
  <sheetViews>
    <sheetView topLeftCell="A153" workbookViewId="0">
      <selection activeCell="A153" sqref="A153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10.140625" bestFit="1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119" t="s">
        <v>672</v>
      </c>
      <c r="K1" s="119"/>
      <c r="L1" s="120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9</v>
      </c>
      <c r="J2" s="203" t="s">
        <v>764</v>
      </c>
      <c r="K2" s="122"/>
      <c r="L2" s="123"/>
    </row>
    <row r="3" spans="1:12" x14ac:dyDescent="0.2">
      <c r="A3" s="38" t="s">
        <v>11</v>
      </c>
      <c r="B3" s="34"/>
      <c r="C3" s="34"/>
      <c r="D3" s="39"/>
      <c r="E3" s="38" t="s">
        <v>16</v>
      </c>
      <c r="F3" s="34"/>
      <c r="G3" s="34"/>
      <c r="H3" s="39"/>
      <c r="I3" s="121" t="s">
        <v>13</v>
      </c>
      <c r="J3" s="122" t="s">
        <v>767</v>
      </c>
      <c r="K3" s="122"/>
      <c r="L3" s="123"/>
    </row>
    <row r="4" spans="1:12" ht="13.5" thickBot="1" x14ac:dyDescent="0.25">
      <c r="A4" s="40" t="s">
        <v>331</v>
      </c>
      <c r="B4" s="41"/>
      <c r="C4" s="41"/>
      <c r="D4" s="42"/>
      <c r="E4" s="86"/>
      <c r="F4" s="13"/>
      <c r="G4" s="13"/>
      <c r="H4" s="87"/>
      <c r="I4" s="124" t="s">
        <v>332</v>
      </c>
      <c r="J4" s="125">
        <v>6</v>
      </c>
      <c r="K4" s="126"/>
      <c r="L4" s="127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8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"/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16" t="s">
        <v>16</v>
      </c>
      <c r="B8" s="16"/>
      <c r="C8" s="110" t="s">
        <v>75</v>
      </c>
      <c r="D8" s="57"/>
      <c r="E8" s="16"/>
      <c r="F8" s="16"/>
      <c r="G8" s="16"/>
      <c r="H8" s="16"/>
      <c r="I8" s="16"/>
      <c r="J8" s="16"/>
      <c r="K8" s="16"/>
      <c r="L8" s="16"/>
    </row>
    <row r="9" spans="1:12" x14ac:dyDescent="0.2">
      <c r="A9" s="74">
        <v>1</v>
      </c>
      <c r="B9" s="102" t="s">
        <v>377</v>
      </c>
      <c r="C9" s="102" t="s">
        <v>76</v>
      </c>
      <c r="D9" s="58">
        <v>240000</v>
      </c>
      <c r="E9" s="59">
        <v>249999</v>
      </c>
      <c r="F9" s="102" t="s">
        <v>77</v>
      </c>
      <c r="G9" s="19">
        <f t="shared" ref="G9:G19" si="0">SUM(E9-D9)+1</f>
        <v>10000</v>
      </c>
      <c r="H9" s="19" t="s">
        <v>78</v>
      </c>
      <c r="I9" s="102" t="s">
        <v>79</v>
      </c>
      <c r="J9" s="19" t="s">
        <v>80</v>
      </c>
      <c r="K9" s="19">
        <v>2</v>
      </c>
      <c r="L9" s="130" t="s">
        <v>359</v>
      </c>
    </row>
    <row r="10" spans="1:12" x14ac:dyDescent="0.2">
      <c r="A10" s="75">
        <f>SUM(A9)+1</f>
        <v>2</v>
      </c>
      <c r="B10" s="103" t="s">
        <v>372</v>
      </c>
      <c r="C10" s="103" t="s">
        <v>82</v>
      </c>
      <c r="D10" s="29">
        <v>250000</v>
      </c>
      <c r="E10" s="30">
        <v>259999</v>
      </c>
      <c r="F10" s="103" t="s">
        <v>109</v>
      </c>
      <c r="G10" s="17">
        <f t="shared" si="0"/>
        <v>10000</v>
      </c>
      <c r="H10" s="17" t="s">
        <v>78</v>
      </c>
      <c r="I10" s="103" t="s">
        <v>83</v>
      </c>
      <c r="J10" s="17" t="s">
        <v>80</v>
      </c>
      <c r="K10" s="17">
        <v>2</v>
      </c>
      <c r="L10" s="131" t="s">
        <v>359</v>
      </c>
    </row>
    <row r="11" spans="1:12" x14ac:dyDescent="0.2">
      <c r="A11" s="75">
        <f>SUM(A10)+1</f>
        <v>3</v>
      </c>
      <c r="B11" s="103" t="s">
        <v>377</v>
      </c>
      <c r="C11" s="103" t="s">
        <v>76</v>
      </c>
      <c r="D11" s="29">
        <v>260000</v>
      </c>
      <c r="E11" s="30">
        <v>269999</v>
      </c>
      <c r="F11" s="103" t="s">
        <v>77</v>
      </c>
      <c r="G11" s="17">
        <f t="shared" si="0"/>
        <v>10000</v>
      </c>
      <c r="H11" s="17" t="s">
        <v>78</v>
      </c>
      <c r="I11" s="103" t="s">
        <v>79</v>
      </c>
      <c r="J11" s="17" t="s">
        <v>80</v>
      </c>
      <c r="K11" s="17">
        <v>2</v>
      </c>
      <c r="L11" s="131" t="s">
        <v>359</v>
      </c>
    </row>
    <row r="12" spans="1:12" x14ac:dyDescent="0.2">
      <c r="A12" s="75">
        <f>SUM(A11)+1</f>
        <v>4</v>
      </c>
      <c r="B12" s="103" t="s">
        <v>365</v>
      </c>
      <c r="C12" s="103" t="s">
        <v>84</v>
      </c>
      <c r="D12" s="29">
        <v>290000</v>
      </c>
      <c r="E12" s="30">
        <v>299999</v>
      </c>
      <c r="F12" s="103" t="s">
        <v>77</v>
      </c>
      <c r="G12" s="17">
        <f t="shared" si="0"/>
        <v>10000</v>
      </c>
      <c r="H12" s="17" t="s">
        <v>78</v>
      </c>
      <c r="I12" s="103" t="s">
        <v>83</v>
      </c>
      <c r="J12" s="17" t="s">
        <v>80</v>
      </c>
      <c r="K12" s="17">
        <v>2</v>
      </c>
      <c r="L12" s="131" t="s">
        <v>359</v>
      </c>
    </row>
    <row r="13" spans="1:12" x14ac:dyDescent="0.2">
      <c r="A13" s="75">
        <f>SUM(A12)+1</f>
        <v>5</v>
      </c>
      <c r="B13" s="103" t="s">
        <v>383</v>
      </c>
      <c r="C13" s="103" t="s">
        <v>85</v>
      </c>
      <c r="D13" s="29">
        <v>410000</v>
      </c>
      <c r="E13" s="30">
        <v>419999</v>
      </c>
      <c r="F13" s="103" t="s">
        <v>86</v>
      </c>
      <c r="G13" s="17">
        <f t="shared" si="0"/>
        <v>10000</v>
      </c>
      <c r="H13" s="17" t="s">
        <v>78</v>
      </c>
      <c r="I13" s="103" t="s">
        <v>83</v>
      </c>
      <c r="J13" s="17" t="s">
        <v>80</v>
      </c>
      <c r="K13" s="17">
        <v>2</v>
      </c>
      <c r="L13" s="131" t="s">
        <v>359</v>
      </c>
    </row>
    <row r="14" spans="1:12" x14ac:dyDescent="0.2">
      <c r="A14" s="75">
        <f>SUM(A13)+1</f>
        <v>6</v>
      </c>
      <c r="B14" s="103" t="s">
        <v>372</v>
      </c>
      <c r="C14" s="103" t="s">
        <v>82</v>
      </c>
      <c r="D14" s="29">
        <v>460000</v>
      </c>
      <c r="E14" s="30">
        <v>469999</v>
      </c>
      <c r="F14" s="103" t="s">
        <v>109</v>
      </c>
      <c r="G14" s="17">
        <f t="shared" si="0"/>
        <v>10000</v>
      </c>
      <c r="H14" s="17" t="s">
        <v>78</v>
      </c>
      <c r="I14" s="103" t="s">
        <v>83</v>
      </c>
      <c r="J14" s="17" t="s">
        <v>80</v>
      </c>
      <c r="K14" s="17">
        <v>2</v>
      </c>
      <c r="L14" s="131" t="s">
        <v>359</v>
      </c>
    </row>
    <row r="15" spans="1:12" x14ac:dyDescent="0.2">
      <c r="A15" s="75">
        <f t="shared" ref="A15:A27" si="1">SUM(A14)+1</f>
        <v>7</v>
      </c>
      <c r="B15" s="103" t="s">
        <v>362</v>
      </c>
      <c r="C15" s="103" t="s">
        <v>90</v>
      </c>
      <c r="D15" s="29">
        <v>481000</v>
      </c>
      <c r="E15" s="30">
        <v>485999</v>
      </c>
      <c r="F15" s="103" t="s">
        <v>86</v>
      </c>
      <c r="G15" s="17">
        <f t="shared" si="0"/>
        <v>5000</v>
      </c>
      <c r="H15" s="17" t="s">
        <v>78</v>
      </c>
      <c r="I15" s="103" t="s">
        <v>83</v>
      </c>
      <c r="J15" s="17" t="s">
        <v>80</v>
      </c>
      <c r="K15" s="17">
        <v>2</v>
      </c>
      <c r="L15" s="131" t="s">
        <v>359</v>
      </c>
    </row>
    <row r="16" spans="1:12" x14ac:dyDescent="0.2">
      <c r="A16" s="75">
        <f t="shared" si="1"/>
        <v>8</v>
      </c>
      <c r="B16" s="103" t="s">
        <v>369</v>
      </c>
      <c r="C16" s="103" t="s">
        <v>91</v>
      </c>
      <c r="D16" s="29">
        <v>490000</v>
      </c>
      <c r="E16" s="30">
        <v>498367</v>
      </c>
      <c r="F16" s="103" t="s">
        <v>77</v>
      </c>
      <c r="G16" s="17">
        <f t="shared" si="0"/>
        <v>8368</v>
      </c>
      <c r="H16" s="17" t="s">
        <v>78</v>
      </c>
      <c r="I16" s="103" t="s">
        <v>83</v>
      </c>
      <c r="J16" s="17" t="s">
        <v>80</v>
      </c>
      <c r="K16" s="17">
        <v>2</v>
      </c>
      <c r="L16" s="131" t="s">
        <v>359</v>
      </c>
    </row>
    <row r="17" spans="1:12" x14ac:dyDescent="0.2">
      <c r="A17" s="75">
        <f t="shared" si="1"/>
        <v>9</v>
      </c>
      <c r="B17" s="103" t="s">
        <v>365</v>
      </c>
      <c r="C17" s="103" t="s">
        <v>673</v>
      </c>
      <c r="D17" s="29">
        <v>530000</v>
      </c>
      <c r="E17" s="30">
        <v>539999</v>
      </c>
      <c r="F17" s="103" t="s">
        <v>77</v>
      </c>
      <c r="G17" s="17">
        <f t="shared" si="0"/>
        <v>10000</v>
      </c>
      <c r="H17" s="17" t="s">
        <v>78</v>
      </c>
      <c r="I17" s="103" t="s">
        <v>83</v>
      </c>
      <c r="J17" s="17" t="s">
        <v>80</v>
      </c>
      <c r="K17" s="17">
        <v>2</v>
      </c>
      <c r="L17" s="131" t="s">
        <v>359</v>
      </c>
    </row>
    <row r="18" spans="1:12" x14ac:dyDescent="0.2">
      <c r="A18" s="75">
        <f t="shared" si="1"/>
        <v>10</v>
      </c>
      <c r="B18" s="103" t="s">
        <v>389</v>
      </c>
      <c r="C18" s="103" t="s">
        <v>93</v>
      </c>
      <c r="D18" s="29">
        <v>570000</v>
      </c>
      <c r="E18" s="30">
        <v>573999</v>
      </c>
      <c r="F18" s="103" t="s">
        <v>77</v>
      </c>
      <c r="G18" s="17">
        <f t="shared" si="0"/>
        <v>4000</v>
      </c>
      <c r="H18" s="17" t="s">
        <v>78</v>
      </c>
      <c r="I18" s="103" t="s">
        <v>83</v>
      </c>
      <c r="J18" s="17" t="s">
        <v>80</v>
      </c>
      <c r="K18" s="17">
        <v>2</v>
      </c>
      <c r="L18" s="131" t="s">
        <v>359</v>
      </c>
    </row>
    <row r="19" spans="1:12" x14ac:dyDescent="0.2">
      <c r="A19" s="75">
        <f t="shared" si="1"/>
        <v>11</v>
      </c>
      <c r="B19" s="103" t="s">
        <v>365</v>
      </c>
      <c r="C19" s="103" t="s">
        <v>84</v>
      </c>
      <c r="D19" s="29">
        <v>590000</v>
      </c>
      <c r="E19" s="30">
        <v>599999</v>
      </c>
      <c r="F19" s="103" t="s">
        <v>77</v>
      </c>
      <c r="G19" s="17">
        <f t="shared" si="0"/>
        <v>10000</v>
      </c>
      <c r="H19" s="17" t="s">
        <v>78</v>
      </c>
      <c r="I19" s="103" t="s">
        <v>83</v>
      </c>
      <c r="J19" s="17" t="s">
        <v>80</v>
      </c>
      <c r="K19" s="17">
        <v>2</v>
      </c>
      <c r="L19" s="131" t="s">
        <v>359</v>
      </c>
    </row>
    <row r="20" spans="1:12" x14ac:dyDescent="0.2">
      <c r="A20" s="75">
        <f t="shared" si="1"/>
        <v>12</v>
      </c>
      <c r="B20" s="103" t="s">
        <v>396</v>
      </c>
      <c r="C20" s="103" t="s">
        <v>674</v>
      </c>
      <c r="D20" s="29">
        <v>610000</v>
      </c>
      <c r="E20" s="30">
        <v>614999</v>
      </c>
      <c r="F20" s="103" t="s">
        <v>77</v>
      </c>
      <c r="G20" s="17">
        <f t="shared" ref="G20:G37" si="2">SUM(E20-D20)+1</f>
        <v>5000</v>
      </c>
      <c r="H20" s="17" t="s">
        <v>78</v>
      </c>
      <c r="I20" s="103" t="s">
        <v>83</v>
      </c>
      <c r="J20" s="17" t="s">
        <v>80</v>
      </c>
      <c r="K20" s="17">
        <v>2</v>
      </c>
      <c r="L20" s="131" t="s">
        <v>359</v>
      </c>
    </row>
    <row r="21" spans="1:12" x14ac:dyDescent="0.2">
      <c r="A21" s="75">
        <f t="shared" si="1"/>
        <v>13</v>
      </c>
      <c r="B21" s="103" t="s">
        <v>385</v>
      </c>
      <c r="C21" s="103" t="s">
        <v>94</v>
      </c>
      <c r="D21" s="29">
        <v>630000</v>
      </c>
      <c r="E21" s="30">
        <v>639999</v>
      </c>
      <c r="F21" s="103" t="s">
        <v>86</v>
      </c>
      <c r="G21" s="17">
        <f>SUM(E21-D21)+1</f>
        <v>10000</v>
      </c>
      <c r="H21" s="17" t="s">
        <v>78</v>
      </c>
      <c r="I21" s="103" t="s">
        <v>83</v>
      </c>
      <c r="J21" s="17" t="s">
        <v>80</v>
      </c>
      <c r="K21" s="17">
        <v>2</v>
      </c>
      <c r="L21" s="131" t="s">
        <v>359</v>
      </c>
    </row>
    <row r="22" spans="1:12" x14ac:dyDescent="0.2">
      <c r="A22" s="75">
        <f t="shared" si="1"/>
        <v>14</v>
      </c>
      <c r="B22" s="103" t="s">
        <v>396</v>
      </c>
      <c r="C22" s="103" t="s">
        <v>95</v>
      </c>
      <c r="D22" s="29">
        <v>640000</v>
      </c>
      <c r="E22" s="30">
        <v>649819</v>
      </c>
      <c r="F22" s="103" t="s">
        <v>77</v>
      </c>
      <c r="G22" s="17">
        <f t="shared" si="2"/>
        <v>9820</v>
      </c>
      <c r="H22" s="17" t="s">
        <v>78</v>
      </c>
      <c r="I22" s="103" t="s">
        <v>83</v>
      </c>
      <c r="J22" s="17" t="s">
        <v>80</v>
      </c>
      <c r="K22" s="17">
        <v>2</v>
      </c>
      <c r="L22" s="131" t="s">
        <v>359</v>
      </c>
    </row>
    <row r="23" spans="1:12" x14ac:dyDescent="0.2">
      <c r="A23" s="75">
        <f t="shared" si="1"/>
        <v>15</v>
      </c>
      <c r="B23" s="103" t="s">
        <v>396</v>
      </c>
      <c r="C23" s="103" t="s">
        <v>95</v>
      </c>
      <c r="D23" s="29">
        <v>650000</v>
      </c>
      <c r="E23" s="30">
        <v>669999</v>
      </c>
      <c r="F23" s="103" t="s">
        <v>77</v>
      </c>
      <c r="G23" s="17">
        <f t="shared" si="2"/>
        <v>20000</v>
      </c>
      <c r="H23" s="17" t="s">
        <v>78</v>
      </c>
      <c r="I23" s="103" t="s">
        <v>83</v>
      </c>
      <c r="J23" s="17" t="s">
        <v>80</v>
      </c>
      <c r="K23" s="17">
        <v>2</v>
      </c>
      <c r="L23" s="131" t="s">
        <v>359</v>
      </c>
    </row>
    <row r="24" spans="1:12" x14ac:dyDescent="0.2">
      <c r="A24" s="75">
        <f t="shared" si="1"/>
        <v>16</v>
      </c>
      <c r="B24" s="103" t="s">
        <v>375</v>
      </c>
      <c r="C24" s="103" t="s">
        <v>99</v>
      </c>
      <c r="D24" s="29">
        <v>670000</v>
      </c>
      <c r="E24" s="30">
        <v>685535</v>
      </c>
      <c r="F24" s="103" t="s">
        <v>77</v>
      </c>
      <c r="G24" s="17">
        <f>SUM(E24-D24)+1</f>
        <v>15536</v>
      </c>
      <c r="H24" s="17" t="s">
        <v>78</v>
      </c>
      <c r="I24" s="103" t="s">
        <v>83</v>
      </c>
      <c r="J24" s="17" t="s">
        <v>80</v>
      </c>
      <c r="K24" s="17">
        <v>2</v>
      </c>
      <c r="L24" s="131" t="s">
        <v>359</v>
      </c>
    </row>
    <row r="25" spans="1:12" x14ac:dyDescent="0.2">
      <c r="A25" s="75">
        <f t="shared" si="1"/>
        <v>17</v>
      </c>
      <c r="B25" s="103" t="s">
        <v>377</v>
      </c>
      <c r="C25" s="103" t="s">
        <v>76</v>
      </c>
      <c r="D25" s="29">
        <v>920000</v>
      </c>
      <c r="E25" s="30">
        <v>924717</v>
      </c>
      <c r="F25" s="103" t="s">
        <v>77</v>
      </c>
      <c r="G25" s="17">
        <f>SUM(E25-D25)+1</f>
        <v>4718</v>
      </c>
      <c r="H25" s="17" t="s">
        <v>78</v>
      </c>
      <c r="I25" s="103" t="s">
        <v>79</v>
      </c>
      <c r="J25" s="17" t="s">
        <v>80</v>
      </c>
      <c r="K25" s="17">
        <v>2</v>
      </c>
      <c r="L25" s="131" t="s">
        <v>359</v>
      </c>
    </row>
    <row r="26" spans="1:12" x14ac:dyDescent="0.2">
      <c r="A26" s="75">
        <f t="shared" si="1"/>
        <v>18</v>
      </c>
      <c r="B26" s="103" t="s">
        <v>385</v>
      </c>
      <c r="C26" s="103" t="s">
        <v>94</v>
      </c>
      <c r="D26" s="29">
        <v>960000</v>
      </c>
      <c r="E26" s="30">
        <v>964863</v>
      </c>
      <c r="F26" s="103" t="s">
        <v>86</v>
      </c>
      <c r="G26" s="17">
        <f>SUM(E26-D26)+1</f>
        <v>4864</v>
      </c>
      <c r="H26" s="17" t="s">
        <v>78</v>
      </c>
      <c r="I26" s="103" t="s">
        <v>83</v>
      </c>
      <c r="J26" s="17" t="s">
        <v>80</v>
      </c>
      <c r="K26" s="17">
        <v>2</v>
      </c>
      <c r="L26" s="131" t="s">
        <v>359</v>
      </c>
    </row>
    <row r="27" spans="1:12" x14ac:dyDescent="0.2">
      <c r="A27" s="75">
        <f t="shared" si="1"/>
        <v>19</v>
      </c>
      <c r="B27" s="103" t="s">
        <v>372</v>
      </c>
      <c r="C27" s="103" t="s">
        <v>111</v>
      </c>
      <c r="D27" s="29">
        <v>980000</v>
      </c>
      <c r="E27" s="30">
        <v>980317</v>
      </c>
      <c r="F27" s="103" t="s">
        <v>86</v>
      </c>
      <c r="G27" s="17">
        <f>SUM(E27-D27)+1</f>
        <v>318</v>
      </c>
      <c r="H27" s="17" t="s">
        <v>78</v>
      </c>
      <c r="I27" s="103" t="s">
        <v>83</v>
      </c>
      <c r="J27" s="17" t="s">
        <v>80</v>
      </c>
      <c r="K27" s="17">
        <v>2</v>
      </c>
      <c r="L27" s="131" t="s">
        <v>359</v>
      </c>
    </row>
    <row r="28" spans="1:12" x14ac:dyDescent="0.2">
      <c r="A28" s="75">
        <f>SUM(A27)+1</f>
        <v>20</v>
      </c>
      <c r="B28" s="103" t="s">
        <v>16</v>
      </c>
      <c r="C28" s="103" t="s">
        <v>358</v>
      </c>
      <c r="D28" s="27">
        <v>980980</v>
      </c>
      <c r="E28" s="28">
        <v>981999</v>
      </c>
      <c r="F28" s="103" t="s">
        <v>86</v>
      </c>
      <c r="G28" s="17">
        <f>SUM(E28-D28)+1</f>
        <v>1020</v>
      </c>
      <c r="H28" s="17" t="s">
        <v>78</v>
      </c>
      <c r="I28" s="103" t="s">
        <v>83</v>
      </c>
      <c r="J28" s="17" t="s">
        <v>80</v>
      </c>
      <c r="K28" s="17">
        <v>2</v>
      </c>
      <c r="L28" s="131" t="s">
        <v>359</v>
      </c>
    </row>
    <row r="29" spans="1:12" x14ac:dyDescent="0.2">
      <c r="A29" s="75">
        <f>SUM(A28)+1</f>
        <v>21</v>
      </c>
      <c r="B29" s="103" t="s">
        <v>389</v>
      </c>
      <c r="C29" s="103" t="s">
        <v>93</v>
      </c>
      <c r="D29" s="27" t="s">
        <v>391</v>
      </c>
      <c r="E29" s="28" t="s">
        <v>392</v>
      </c>
      <c r="F29" s="103" t="s">
        <v>77</v>
      </c>
      <c r="G29" s="17">
        <f t="shared" si="2"/>
        <v>10000</v>
      </c>
      <c r="H29" s="17" t="s">
        <v>78</v>
      </c>
      <c r="I29" s="103" t="s">
        <v>79</v>
      </c>
      <c r="J29" s="17" t="s">
        <v>80</v>
      </c>
      <c r="K29" s="17">
        <v>2</v>
      </c>
      <c r="L29" s="131" t="s">
        <v>359</v>
      </c>
    </row>
    <row r="30" spans="1:12" x14ac:dyDescent="0.2">
      <c r="A30" s="75">
        <f>SUM(A29)+1</f>
        <v>22</v>
      </c>
      <c r="B30" s="103" t="s">
        <v>389</v>
      </c>
      <c r="C30" s="103" t="s">
        <v>93</v>
      </c>
      <c r="D30" s="27" t="s">
        <v>394</v>
      </c>
      <c r="E30" s="28">
        <v>959777</v>
      </c>
      <c r="F30" s="103" t="s">
        <v>77</v>
      </c>
      <c r="G30" s="17">
        <f t="shared" si="2"/>
        <v>9778</v>
      </c>
      <c r="H30" s="17" t="s">
        <v>78</v>
      </c>
      <c r="I30" s="103" t="s">
        <v>83</v>
      </c>
      <c r="J30" s="17" t="s">
        <v>80</v>
      </c>
      <c r="K30" s="17">
        <v>2</v>
      </c>
      <c r="L30" s="131" t="s">
        <v>359</v>
      </c>
    </row>
    <row r="31" spans="1:12" x14ac:dyDescent="0.2">
      <c r="A31" s="75">
        <f t="shared" ref="A31:A38" si="3">SUM(A30)+1</f>
        <v>23</v>
      </c>
      <c r="B31" s="103" t="s">
        <v>401</v>
      </c>
      <c r="C31" s="103" t="s">
        <v>87</v>
      </c>
      <c r="D31" s="27">
        <v>410000</v>
      </c>
      <c r="E31" s="28">
        <v>412427</v>
      </c>
      <c r="F31" s="103" t="s">
        <v>77</v>
      </c>
      <c r="G31" s="17">
        <f t="shared" si="2"/>
        <v>2428</v>
      </c>
      <c r="H31" s="17" t="s">
        <v>78</v>
      </c>
      <c r="I31" s="103" t="s">
        <v>88</v>
      </c>
      <c r="J31" s="17" t="s">
        <v>80</v>
      </c>
      <c r="K31" s="17">
        <v>3</v>
      </c>
      <c r="L31" s="131" t="s">
        <v>89</v>
      </c>
    </row>
    <row r="32" spans="1:12" x14ac:dyDescent="0.2">
      <c r="A32" s="75">
        <f t="shared" si="3"/>
        <v>24</v>
      </c>
      <c r="B32" s="103" t="s">
        <v>401</v>
      </c>
      <c r="C32" s="103" t="s">
        <v>101</v>
      </c>
      <c r="D32" s="27">
        <v>840000</v>
      </c>
      <c r="E32" s="28">
        <v>853511</v>
      </c>
      <c r="F32" s="103" t="s">
        <v>77</v>
      </c>
      <c r="G32" s="17">
        <f t="shared" si="2"/>
        <v>13512</v>
      </c>
      <c r="H32" s="17" t="s">
        <v>78</v>
      </c>
      <c r="I32" s="103" t="s">
        <v>88</v>
      </c>
      <c r="J32" s="17" t="s">
        <v>80</v>
      </c>
      <c r="K32" s="17">
        <v>3</v>
      </c>
      <c r="L32" s="131" t="s">
        <v>89</v>
      </c>
    </row>
    <row r="33" spans="1:12" x14ac:dyDescent="0.2">
      <c r="A33" s="75">
        <f t="shared" si="3"/>
        <v>25</v>
      </c>
      <c r="B33" s="103" t="s">
        <v>404</v>
      </c>
      <c r="C33" s="103" t="s">
        <v>102</v>
      </c>
      <c r="D33" s="27">
        <v>854000</v>
      </c>
      <c r="E33" s="28">
        <v>856047</v>
      </c>
      <c r="F33" s="103" t="s">
        <v>86</v>
      </c>
      <c r="G33" s="17">
        <f t="shared" ref="G33:G38" si="4">SUM(E33-D33)+1</f>
        <v>2048</v>
      </c>
      <c r="H33" s="17" t="s">
        <v>78</v>
      </c>
      <c r="I33" s="103" t="s">
        <v>88</v>
      </c>
      <c r="J33" s="17" t="s">
        <v>80</v>
      </c>
      <c r="K33" s="17">
        <v>3</v>
      </c>
      <c r="L33" s="131" t="s">
        <v>89</v>
      </c>
    </row>
    <row r="34" spans="1:12" x14ac:dyDescent="0.2">
      <c r="A34" s="75">
        <f t="shared" si="3"/>
        <v>26</v>
      </c>
      <c r="B34" s="103" t="s">
        <v>408</v>
      </c>
      <c r="C34" s="103" t="s">
        <v>96</v>
      </c>
      <c r="D34" s="27">
        <v>640000</v>
      </c>
      <c r="E34" s="28">
        <v>644964</v>
      </c>
      <c r="F34" s="103" t="s">
        <v>77</v>
      </c>
      <c r="G34" s="17">
        <f t="shared" si="2"/>
        <v>4965</v>
      </c>
      <c r="H34" s="17" t="s">
        <v>78</v>
      </c>
      <c r="I34" s="103" t="s">
        <v>97</v>
      </c>
      <c r="J34" s="17" t="s">
        <v>80</v>
      </c>
      <c r="K34" s="17">
        <v>6</v>
      </c>
      <c r="L34" s="131" t="s">
        <v>98</v>
      </c>
    </row>
    <row r="35" spans="1:12" x14ac:dyDescent="0.2">
      <c r="A35" s="75">
        <f t="shared" si="3"/>
        <v>27</v>
      </c>
      <c r="B35" s="103" t="s">
        <v>410</v>
      </c>
      <c r="C35" s="103" t="s">
        <v>103</v>
      </c>
      <c r="D35" s="31">
        <v>932000</v>
      </c>
      <c r="E35" s="31">
        <v>932511</v>
      </c>
      <c r="F35" s="103" t="s">
        <v>86</v>
      </c>
      <c r="G35" s="17">
        <f t="shared" si="2"/>
        <v>512</v>
      </c>
      <c r="H35" s="17" t="s">
        <v>78</v>
      </c>
      <c r="I35" s="103" t="s">
        <v>97</v>
      </c>
      <c r="J35" s="17" t="s">
        <v>80</v>
      </c>
      <c r="K35" s="17">
        <v>6</v>
      </c>
      <c r="L35" s="131" t="s">
        <v>98</v>
      </c>
    </row>
    <row r="36" spans="1:12" x14ac:dyDescent="0.2">
      <c r="A36" s="75">
        <f t="shared" si="3"/>
        <v>28</v>
      </c>
      <c r="B36" s="103" t="s">
        <v>408</v>
      </c>
      <c r="C36" s="103" t="s">
        <v>96</v>
      </c>
      <c r="D36" s="31">
        <v>955000</v>
      </c>
      <c r="E36" s="31">
        <v>959999</v>
      </c>
      <c r="F36" s="103" t="s">
        <v>77</v>
      </c>
      <c r="G36" s="17">
        <f t="shared" si="4"/>
        <v>5000</v>
      </c>
      <c r="H36" s="17" t="s">
        <v>78</v>
      </c>
      <c r="I36" s="103" t="s">
        <v>97</v>
      </c>
      <c r="J36" s="17" t="s">
        <v>80</v>
      </c>
      <c r="K36" s="17">
        <v>6</v>
      </c>
      <c r="L36" s="131" t="s">
        <v>98</v>
      </c>
    </row>
    <row r="37" spans="1:12" x14ac:dyDescent="0.2">
      <c r="A37" s="75">
        <f t="shared" si="3"/>
        <v>29</v>
      </c>
      <c r="B37" s="103" t="s">
        <v>406</v>
      </c>
      <c r="C37" s="103" t="s">
        <v>108</v>
      </c>
      <c r="D37" s="31">
        <v>973000</v>
      </c>
      <c r="E37" s="31">
        <v>973495</v>
      </c>
      <c r="F37" s="103" t="s">
        <v>86</v>
      </c>
      <c r="G37" s="17">
        <f t="shared" si="2"/>
        <v>496</v>
      </c>
      <c r="H37" s="17" t="s">
        <v>78</v>
      </c>
      <c r="I37" s="103" t="s">
        <v>97</v>
      </c>
      <c r="J37" s="17" t="s">
        <v>80</v>
      </c>
      <c r="K37" s="17">
        <v>6</v>
      </c>
      <c r="L37" s="131" t="s">
        <v>110</v>
      </c>
    </row>
    <row r="38" spans="1:12" x14ac:dyDescent="0.2">
      <c r="A38" s="75">
        <f t="shared" si="3"/>
        <v>30</v>
      </c>
      <c r="B38" s="103" t="s">
        <v>125</v>
      </c>
      <c r="C38" s="103" t="s">
        <v>112</v>
      </c>
      <c r="D38" s="31">
        <v>980000</v>
      </c>
      <c r="E38" s="31">
        <v>986927</v>
      </c>
      <c r="F38" s="103" t="s">
        <v>109</v>
      </c>
      <c r="G38" s="17">
        <f t="shared" si="4"/>
        <v>6928</v>
      </c>
      <c r="H38" s="17" t="s">
        <v>78</v>
      </c>
      <c r="I38" s="103" t="s">
        <v>97</v>
      </c>
      <c r="J38" s="17" t="s">
        <v>80</v>
      </c>
      <c r="K38" s="17">
        <v>6</v>
      </c>
      <c r="L38" s="131" t="s">
        <v>110</v>
      </c>
    </row>
    <row r="39" spans="1:12" ht="13.5" thickBot="1" x14ac:dyDescent="0.25">
      <c r="A39" s="77"/>
      <c r="B39" s="104"/>
      <c r="C39" s="104"/>
      <c r="D39" s="16"/>
      <c r="E39" s="16"/>
      <c r="F39" s="104"/>
      <c r="G39" s="24"/>
      <c r="H39" s="24"/>
      <c r="I39" s="104"/>
      <c r="J39" s="24"/>
      <c r="K39" s="24"/>
      <c r="L39" s="132"/>
    </row>
    <row r="40" spans="1:12" x14ac:dyDescent="0.2">
      <c r="A40" s="78"/>
      <c r="B40" s="105"/>
      <c r="C40" s="105"/>
      <c r="D40" s="26"/>
      <c r="E40" s="26"/>
      <c r="F40" s="105"/>
      <c r="G40" s="26"/>
      <c r="H40" s="26"/>
      <c r="I40" s="105"/>
      <c r="J40" s="26"/>
      <c r="K40" s="26"/>
      <c r="L40" s="105"/>
    </row>
    <row r="41" spans="1:12" x14ac:dyDescent="0.2">
      <c r="A41" s="78"/>
      <c r="B41" s="105"/>
      <c r="C41" s="189" t="s">
        <v>114</v>
      </c>
      <c r="D41" s="26"/>
      <c r="E41" s="26"/>
      <c r="F41" s="105"/>
      <c r="G41" s="54">
        <f>SUM(G9:G38)</f>
        <v>224311</v>
      </c>
      <c r="H41" s="26"/>
      <c r="I41" s="105"/>
      <c r="J41" s="26"/>
      <c r="K41" s="26"/>
      <c r="L41" s="105"/>
    </row>
    <row r="42" spans="1:12" x14ac:dyDescent="0.2">
      <c r="A42" s="78"/>
      <c r="B42" s="26"/>
      <c r="C42" s="105"/>
      <c r="D42" s="26"/>
      <c r="E42" s="26"/>
      <c r="F42" s="105"/>
      <c r="G42" s="26"/>
      <c r="H42" s="26"/>
      <c r="I42" s="105"/>
      <c r="J42" s="26"/>
      <c r="K42" s="26"/>
      <c r="L42" s="105"/>
    </row>
    <row r="43" spans="1:12" ht="13.5" thickBot="1" x14ac:dyDescent="0.25">
      <c r="A43" s="78"/>
      <c r="B43" s="26"/>
      <c r="C43" s="107" t="s">
        <v>414</v>
      </c>
      <c r="D43" s="16"/>
      <c r="E43" s="16"/>
      <c r="F43" s="105"/>
      <c r="G43" s="26"/>
      <c r="H43" s="26"/>
      <c r="I43" s="105"/>
      <c r="J43" s="26"/>
      <c r="K43" s="26"/>
      <c r="L43" s="105"/>
    </row>
    <row r="44" spans="1:12" x14ac:dyDescent="0.2">
      <c r="A44" s="74">
        <f>SUM(A43)+1</f>
        <v>1</v>
      </c>
      <c r="B44" s="19"/>
      <c r="C44" s="102" t="s">
        <v>76</v>
      </c>
      <c r="D44" s="61">
        <v>940000</v>
      </c>
      <c r="E44" s="61">
        <v>940048</v>
      </c>
      <c r="F44" s="102" t="s">
        <v>77</v>
      </c>
      <c r="G44" s="19">
        <f t="shared" ref="G44:G58" si="5">SUM(E44-D44)+1</f>
        <v>49</v>
      </c>
      <c r="H44" s="19" t="s">
        <v>78</v>
      </c>
      <c r="I44" s="102" t="s">
        <v>79</v>
      </c>
      <c r="J44" s="19" t="s">
        <v>80</v>
      </c>
      <c r="K44" s="19">
        <v>2</v>
      </c>
      <c r="L44" s="130" t="s">
        <v>359</v>
      </c>
    </row>
    <row r="45" spans="1:12" x14ac:dyDescent="0.2">
      <c r="A45" s="75">
        <f>SUM(A44)+1</f>
        <v>2</v>
      </c>
      <c r="B45" s="17"/>
      <c r="C45" s="103" t="s">
        <v>93</v>
      </c>
      <c r="D45" s="43">
        <v>943000</v>
      </c>
      <c r="E45" s="43">
        <v>943034</v>
      </c>
      <c r="F45" s="103" t="s">
        <v>77</v>
      </c>
      <c r="G45" s="17">
        <f t="shared" si="5"/>
        <v>35</v>
      </c>
      <c r="H45" s="17" t="s">
        <v>78</v>
      </c>
      <c r="I45" s="103" t="s">
        <v>83</v>
      </c>
      <c r="J45" s="17" t="s">
        <v>80</v>
      </c>
      <c r="K45" s="17">
        <v>2</v>
      </c>
      <c r="L45" s="131" t="s">
        <v>359</v>
      </c>
    </row>
    <row r="46" spans="1:12" x14ac:dyDescent="0.2">
      <c r="A46" s="75">
        <f>SUM(A45)+1</f>
        <v>3</v>
      </c>
      <c r="B46" s="17"/>
      <c r="C46" s="103" t="s">
        <v>95</v>
      </c>
      <c r="D46" s="43">
        <v>944000</v>
      </c>
      <c r="E46" s="43">
        <v>944034</v>
      </c>
      <c r="F46" s="103" t="s">
        <v>77</v>
      </c>
      <c r="G46" s="17">
        <f t="shared" si="5"/>
        <v>35</v>
      </c>
      <c r="H46" s="17" t="s">
        <v>78</v>
      </c>
      <c r="I46" s="103" t="s">
        <v>83</v>
      </c>
      <c r="J46" s="17" t="s">
        <v>80</v>
      </c>
      <c r="K46" s="17">
        <v>2</v>
      </c>
      <c r="L46" s="131" t="s">
        <v>359</v>
      </c>
    </row>
    <row r="47" spans="1:12" x14ac:dyDescent="0.2">
      <c r="A47" s="75">
        <v>4</v>
      </c>
      <c r="B47" s="17"/>
      <c r="C47" s="103" t="s">
        <v>82</v>
      </c>
      <c r="D47" s="43">
        <v>252009</v>
      </c>
      <c r="E47" s="43">
        <v>252039</v>
      </c>
      <c r="F47" s="103" t="s">
        <v>109</v>
      </c>
      <c r="G47" s="17">
        <f t="shared" si="5"/>
        <v>31</v>
      </c>
      <c r="H47" s="17" t="s">
        <v>78</v>
      </c>
      <c r="I47" s="103" t="s">
        <v>83</v>
      </c>
      <c r="J47" s="17" t="s">
        <v>80</v>
      </c>
      <c r="K47" s="17">
        <v>2</v>
      </c>
      <c r="L47" s="131" t="s">
        <v>359</v>
      </c>
    </row>
    <row r="48" spans="1:12" x14ac:dyDescent="0.2">
      <c r="A48" s="75"/>
      <c r="B48" s="17"/>
      <c r="C48" s="103"/>
      <c r="D48" s="43">
        <v>255291</v>
      </c>
      <c r="E48" s="43">
        <v>255321</v>
      </c>
      <c r="F48" s="103"/>
      <c r="G48" s="17">
        <f t="shared" si="5"/>
        <v>31</v>
      </c>
      <c r="H48" s="17"/>
      <c r="I48" s="103"/>
      <c r="J48" s="17"/>
      <c r="K48" s="17"/>
      <c r="L48" s="131"/>
    </row>
    <row r="49" spans="1:12" x14ac:dyDescent="0.2">
      <c r="A49" s="75"/>
      <c r="B49" s="17"/>
      <c r="C49" s="103"/>
      <c r="D49" s="43">
        <v>256533</v>
      </c>
      <c r="E49" s="43">
        <v>256563</v>
      </c>
      <c r="F49" s="103"/>
      <c r="G49" s="17">
        <f t="shared" si="5"/>
        <v>31</v>
      </c>
      <c r="H49" s="17"/>
      <c r="I49" s="103"/>
      <c r="J49" s="17"/>
      <c r="K49" s="17"/>
      <c r="L49" s="131"/>
    </row>
    <row r="50" spans="1:12" x14ac:dyDescent="0.2">
      <c r="A50" s="75"/>
      <c r="B50" s="17"/>
      <c r="C50" s="103"/>
      <c r="D50" s="43">
        <v>258285</v>
      </c>
      <c r="E50" s="43">
        <v>258315</v>
      </c>
      <c r="F50" s="103"/>
      <c r="G50" s="17">
        <f t="shared" si="5"/>
        <v>31</v>
      </c>
      <c r="H50" s="17"/>
      <c r="I50" s="103"/>
      <c r="J50" s="17"/>
      <c r="K50" s="17"/>
      <c r="L50" s="131"/>
    </row>
    <row r="51" spans="1:12" x14ac:dyDescent="0.2">
      <c r="A51" s="75">
        <f>SUM(A47)+1</f>
        <v>5</v>
      </c>
      <c r="B51" s="17"/>
      <c r="C51" s="103" t="s">
        <v>84</v>
      </c>
      <c r="D51" s="29">
        <v>299897</v>
      </c>
      <c r="E51" s="30">
        <v>299936</v>
      </c>
      <c r="F51" s="103" t="s">
        <v>77</v>
      </c>
      <c r="G51" s="17">
        <f t="shared" si="5"/>
        <v>40</v>
      </c>
      <c r="H51" s="17" t="s">
        <v>78</v>
      </c>
      <c r="I51" s="103" t="s">
        <v>83</v>
      </c>
      <c r="J51" s="17" t="s">
        <v>80</v>
      </c>
      <c r="K51" s="17" t="s">
        <v>45</v>
      </c>
      <c r="L51" s="131" t="s">
        <v>359</v>
      </c>
    </row>
    <row r="52" spans="1:12" x14ac:dyDescent="0.2">
      <c r="A52" s="75">
        <f>SUM(A51)+1</f>
        <v>6</v>
      </c>
      <c r="B52" s="17"/>
      <c r="C52" s="103" t="s">
        <v>91</v>
      </c>
      <c r="D52" s="29"/>
      <c r="E52" s="30"/>
      <c r="F52" s="103" t="s">
        <v>77</v>
      </c>
      <c r="G52" s="17">
        <f t="shared" si="5"/>
        <v>1</v>
      </c>
      <c r="H52" s="17" t="s">
        <v>78</v>
      </c>
      <c r="I52" s="103" t="s">
        <v>83</v>
      </c>
      <c r="J52" s="17" t="s">
        <v>80</v>
      </c>
      <c r="K52" s="17" t="s">
        <v>45</v>
      </c>
      <c r="L52" s="131" t="s">
        <v>359</v>
      </c>
    </row>
    <row r="53" spans="1:12" x14ac:dyDescent="0.2">
      <c r="A53" s="75"/>
      <c r="B53" s="17"/>
      <c r="C53" s="103" t="s">
        <v>85</v>
      </c>
      <c r="D53" s="29">
        <v>413091</v>
      </c>
      <c r="E53" s="30">
        <v>413122</v>
      </c>
      <c r="F53" s="103"/>
      <c r="G53" s="17">
        <f t="shared" si="5"/>
        <v>32</v>
      </c>
      <c r="H53" s="17"/>
      <c r="I53" s="103"/>
      <c r="J53" s="17"/>
      <c r="K53" s="17"/>
      <c r="L53" s="131"/>
    </row>
    <row r="54" spans="1:12" x14ac:dyDescent="0.2">
      <c r="A54" s="75"/>
      <c r="B54" s="17"/>
      <c r="C54" s="103"/>
      <c r="D54" s="29">
        <v>414844</v>
      </c>
      <c r="E54" s="30">
        <v>414875</v>
      </c>
      <c r="F54" s="103"/>
      <c r="G54" s="17">
        <f t="shared" si="5"/>
        <v>32</v>
      </c>
      <c r="H54" s="17"/>
      <c r="I54" s="103"/>
      <c r="J54" s="17"/>
      <c r="K54" s="17"/>
      <c r="L54" s="131"/>
    </row>
    <row r="55" spans="1:12" x14ac:dyDescent="0.2">
      <c r="A55" s="75"/>
      <c r="B55" s="17"/>
      <c r="C55" s="103" t="s">
        <v>90</v>
      </c>
      <c r="D55" s="29">
        <v>484091</v>
      </c>
      <c r="E55" s="30">
        <v>484122</v>
      </c>
      <c r="F55" s="103"/>
      <c r="G55" s="17">
        <f t="shared" si="5"/>
        <v>32</v>
      </c>
      <c r="H55" s="17"/>
      <c r="I55" s="103"/>
      <c r="J55" s="17"/>
      <c r="K55" s="17"/>
      <c r="L55" s="131"/>
    </row>
    <row r="56" spans="1:12" x14ac:dyDescent="0.2">
      <c r="A56" s="75"/>
      <c r="B56" s="17"/>
      <c r="C56" s="103"/>
      <c r="D56" s="29">
        <v>485844</v>
      </c>
      <c r="E56" s="30">
        <v>485875</v>
      </c>
      <c r="F56" s="103"/>
      <c r="G56" s="17">
        <f t="shared" si="5"/>
        <v>32</v>
      </c>
      <c r="H56" s="17"/>
      <c r="I56" s="103"/>
      <c r="J56" s="17"/>
      <c r="K56" s="17"/>
      <c r="L56" s="131"/>
    </row>
    <row r="57" spans="1:12" x14ac:dyDescent="0.2">
      <c r="A57" s="75">
        <f>SUM(A52)+1</f>
        <v>7</v>
      </c>
      <c r="B57" s="17"/>
      <c r="C57" s="103" t="s">
        <v>99</v>
      </c>
      <c r="D57" s="29">
        <v>682581</v>
      </c>
      <c r="E57" s="30">
        <v>682612</v>
      </c>
      <c r="F57" s="103" t="s">
        <v>77</v>
      </c>
      <c r="G57" s="17">
        <f t="shared" si="5"/>
        <v>32</v>
      </c>
      <c r="H57" s="17" t="s">
        <v>78</v>
      </c>
      <c r="I57" s="103" t="s">
        <v>83</v>
      </c>
      <c r="J57" s="17" t="s">
        <v>80</v>
      </c>
      <c r="K57" s="17" t="s">
        <v>45</v>
      </c>
      <c r="L57" s="131" t="s">
        <v>359</v>
      </c>
    </row>
    <row r="58" spans="1:12" x14ac:dyDescent="0.2">
      <c r="A58" s="185"/>
      <c r="B58" s="186"/>
      <c r="C58" s="187"/>
      <c r="D58" s="153">
        <v>685354</v>
      </c>
      <c r="E58" s="153">
        <v>685385</v>
      </c>
      <c r="F58" s="187"/>
      <c r="G58" s="17">
        <f t="shared" si="5"/>
        <v>32</v>
      </c>
      <c r="H58" s="186"/>
      <c r="I58" s="187"/>
      <c r="J58" s="186"/>
      <c r="K58" s="186"/>
      <c r="L58" s="188"/>
    </row>
    <row r="59" spans="1:12" ht="13.5" thickBot="1" x14ac:dyDescent="0.25">
      <c r="A59" s="77"/>
      <c r="B59" s="24"/>
      <c r="C59" s="104"/>
      <c r="D59" s="45"/>
      <c r="E59" s="45"/>
      <c r="F59" s="104"/>
      <c r="G59" s="24"/>
      <c r="H59" s="24"/>
      <c r="I59" s="104"/>
      <c r="J59" s="24"/>
      <c r="K59" s="24"/>
      <c r="L59" s="132"/>
    </row>
    <row r="60" spans="1:12" x14ac:dyDescent="0.2">
      <c r="A60" s="78"/>
      <c r="B60" s="26"/>
      <c r="C60" s="105"/>
      <c r="D60" s="26"/>
      <c r="E60" s="26"/>
      <c r="F60" s="105"/>
      <c r="G60" s="26">
        <f>SUM(G44:G59)</f>
        <v>476</v>
      </c>
      <c r="H60" s="26"/>
      <c r="I60" s="105"/>
      <c r="J60" s="26"/>
      <c r="K60" s="26"/>
      <c r="L60" s="105"/>
    </row>
    <row r="61" spans="1:12" x14ac:dyDescent="0.2">
      <c r="A61" s="78"/>
      <c r="B61" s="26"/>
      <c r="C61" s="106"/>
      <c r="D61" s="54"/>
      <c r="E61" s="54"/>
      <c r="F61" s="106"/>
      <c r="G61" s="54"/>
      <c r="H61" s="26"/>
      <c r="I61" s="105"/>
      <c r="J61" s="26"/>
      <c r="K61" s="26"/>
      <c r="L61" s="105"/>
    </row>
    <row r="62" spans="1:12" ht="13.5" thickBot="1" x14ac:dyDescent="0.25">
      <c r="A62" s="78"/>
      <c r="B62" s="26"/>
      <c r="C62" s="107" t="s">
        <v>115</v>
      </c>
      <c r="D62" s="26"/>
      <c r="E62" s="26"/>
      <c r="F62" s="105"/>
      <c r="G62" s="26"/>
      <c r="H62" s="26"/>
      <c r="I62" s="105"/>
      <c r="J62" s="26"/>
      <c r="K62" s="26"/>
      <c r="L62" s="105"/>
    </row>
    <row r="63" spans="1:12" x14ac:dyDescent="0.2">
      <c r="A63" s="74">
        <v>1</v>
      </c>
      <c r="B63" s="19"/>
      <c r="C63" s="102" t="s">
        <v>428</v>
      </c>
      <c r="D63" s="61">
        <v>857000</v>
      </c>
      <c r="E63" s="61">
        <v>857031</v>
      </c>
      <c r="F63" s="102" t="s">
        <v>117</v>
      </c>
      <c r="G63" s="19">
        <f t="shared" ref="G63:G68" si="6">SUM(E63-D63)+1</f>
        <v>32</v>
      </c>
      <c r="H63" s="19"/>
      <c r="I63" s="102" t="s">
        <v>88</v>
      </c>
      <c r="J63" s="19" t="s">
        <v>118</v>
      </c>
      <c r="K63" s="19">
        <v>3</v>
      </c>
      <c r="L63" s="130" t="s">
        <v>124</v>
      </c>
    </row>
    <row r="64" spans="1:12" x14ac:dyDescent="0.2">
      <c r="A64" s="75">
        <f>SUM(A63+1)</f>
        <v>2</v>
      </c>
      <c r="B64" s="17"/>
      <c r="C64" s="103" t="s">
        <v>429</v>
      </c>
      <c r="D64" s="31">
        <v>858000</v>
      </c>
      <c r="E64" s="31">
        <v>858243</v>
      </c>
      <c r="F64" s="103" t="s">
        <v>117</v>
      </c>
      <c r="G64" s="17">
        <f t="shared" si="6"/>
        <v>244</v>
      </c>
      <c r="H64" s="17"/>
      <c r="I64" s="103" t="s">
        <v>88</v>
      </c>
      <c r="J64" s="17" t="s">
        <v>118</v>
      </c>
      <c r="K64" s="17">
        <v>3</v>
      </c>
      <c r="L64" s="131" t="s">
        <v>120</v>
      </c>
    </row>
    <row r="65" spans="1:12" x14ac:dyDescent="0.2">
      <c r="A65" s="75">
        <f>SUM(A64+1)</f>
        <v>3</v>
      </c>
      <c r="B65" s="17"/>
      <c r="C65" s="103" t="s">
        <v>430</v>
      </c>
      <c r="D65" s="31">
        <v>859000</v>
      </c>
      <c r="E65" s="31">
        <v>859243</v>
      </c>
      <c r="F65" s="103" t="s">
        <v>117</v>
      </c>
      <c r="G65" s="17">
        <f t="shared" si="6"/>
        <v>244</v>
      </c>
      <c r="H65" s="17"/>
      <c r="I65" s="103" t="s">
        <v>88</v>
      </c>
      <c r="J65" s="17" t="s">
        <v>118</v>
      </c>
      <c r="K65" s="17">
        <v>3</v>
      </c>
      <c r="L65" s="131" t="s">
        <v>89</v>
      </c>
    </row>
    <row r="66" spans="1:12" x14ac:dyDescent="0.2">
      <c r="A66" s="75">
        <f>SUM(A65+1)</f>
        <v>4</v>
      </c>
      <c r="B66" s="17"/>
      <c r="C66" s="103" t="s">
        <v>433</v>
      </c>
      <c r="D66" s="31">
        <v>648000</v>
      </c>
      <c r="E66" s="31">
        <v>648171</v>
      </c>
      <c r="F66" s="103" t="s">
        <v>117</v>
      </c>
      <c r="G66" s="17">
        <f t="shared" si="6"/>
        <v>172</v>
      </c>
      <c r="H66" s="17"/>
      <c r="I66" s="103" t="s">
        <v>97</v>
      </c>
      <c r="J66" s="17" t="s">
        <v>118</v>
      </c>
      <c r="K66" s="17">
        <v>6</v>
      </c>
      <c r="L66" s="131" t="s">
        <v>98</v>
      </c>
    </row>
    <row r="67" spans="1:12" x14ac:dyDescent="0.2">
      <c r="A67" s="75">
        <f>SUM(A66+1)</f>
        <v>5</v>
      </c>
      <c r="B67" s="17"/>
      <c r="C67" s="103" t="s">
        <v>431</v>
      </c>
      <c r="D67" s="31">
        <v>649000</v>
      </c>
      <c r="E67" s="31">
        <v>649119</v>
      </c>
      <c r="F67" s="103" t="s">
        <v>117</v>
      </c>
      <c r="G67" s="17">
        <f t="shared" si="6"/>
        <v>120</v>
      </c>
      <c r="H67" s="17"/>
      <c r="I67" s="103" t="s">
        <v>97</v>
      </c>
      <c r="J67" s="17" t="s">
        <v>118</v>
      </c>
      <c r="K67" s="17">
        <v>6</v>
      </c>
      <c r="L67" s="131" t="s">
        <v>110</v>
      </c>
    </row>
    <row r="68" spans="1:12" x14ac:dyDescent="0.2">
      <c r="A68" s="75">
        <f>SUM(A67+1)</f>
        <v>6</v>
      </c>
      <c r="B68" s="17"/>
      <c r="C68" s="103" t="s">
        <v>432</v>
      </c>
      <c r="D68" s="31">
        <v>989000</v>
      </c>
      <c r="E68" s="31">
        <v>989071</v>
      </c>
      <c r="F68" s="103" t="s">
        <v>117</v>
      </c>
      <c r="G68" s="17">
        <f t="shared" si="6"/>
        <v>72</v>
      </c>
      <c r="H68" s="17"/>
      <c r="I68" s="103" t="s">
        <v>125</v>
      </c>
      <c r="J68" s="17" t="s">
        <v>118</v>
      </c>
      <c r="K68" s="17">
        <v>6</v>
      </c>
      <c r="L68" s="131" t="s">
        <v>110</v>
      </c>
    </row>
    <row r="69" spans="1:12" ht="13.5" thickBot="1" x14ac:dyDescent="0.25">
      <c r="A69" s="77"/>
      <c r="B69" s="24"/>
      <c r="C69" s="104"/>
      <c r="D69" s="16"/>
      <c r="E69" s="16"/>
      <c r="F69" s="104"/>
      <c r="G69" s="24" t="s">
        <v>16</v>
      </c>
      <c r="H69" s="24"/>
      <c r="I69" s="104"/>
      <c r="J69" s="24"/>
      <c r="K69" s="24"/>
      <c r="L69" s="132"/>
    </row>
    <row r="70" spans="1:12" x14ac:dyDescent="0.2">
      <c r="A70" s="79"/>
      <c r="C70" s="108"/>
      <c r="F70" s="115"/>
      <c r="I70" s="115"/>
      <c r="L70" s="115"/>
    </row>
    <row r="71" spans="1:12" x14ac:dyDescent="0.2">
      <c r="A71" s="79"/>
      <c r="C71" s="109" t="s">
        <v>114</v>
      </c>
      <c r="D71" s="53"/>
      <c r="E71" s="53"/>
      <c r="F71" s="109"/>
      <c r="G71" s="53">
        <f>SUM(G63:G68)</f>
        <v>884</v>
      </c>
      <c r="I71" s="115"/>
      <c r="L71" s="115"/>
    </row>
    <row r="72" spans="1:12" x14ac:dyDescent="0.2">
      <c r="A72" s="79"/>
      <c r="C72" s="108"/>
      <c r="F72" s="115"/>
      <c r="I72" s="115"/>
      <c r="L72" s="115"/>
    </row>
    <row r="73" spans="1:12" ht="13.5" thickBot="1" x14ac:dyDescent="0.25">
      <c r="A73" s="80"/>
      <c r="B73" s="13"/>
      <c r="C73" s="110" t="s">
        <v>126</v>
      </c>
      <c r="D73" s="57"/>
      <c r="E73" s="57"/>
      <c r="F73" s="128"/>
      <c r="G73" s="13"/>
      <c r="H73" s="13"/>
      <c r="I73" s="128"/>
      <c r="J73" s="13"/>
      <c r="K73" s="13"/>
      <c r="L73" s="128"/>
    </row>
    <row r="74" spans="1:12" x14ac:dyDescent="0.2">
      <c r="A74" s="75">
        <f>SUM(A73+1)</f>
        <v>1</v>
      </c>
      <c r="B74" s="17"/>
      <c r="C74" s="103" t="s">
        <v>127</v>
      </c>
      <c r="D74" s="29">
        <v>200000</v>
      </c>
      <c r="E74" s="43">
        <v>200239</v>
      </c>
      <c r="F74" s="103" t="s">
        <v>128</v>
      </c>
      <c r="G74" s="17">
        <f>SUM(E74-D74)+1</f>
        <v>240</v>
      </c>
      <c r="H74" s="17" t="s">
        <v>129</v>
      </c>
      <c r="I74" s="103" t="s">
        <v>79</v>
      </c>
      <c r="J74" s="17" t="s">
        <v>80</v>
      </c>
      <c r="K74" s="17">
        <v>2</v>
      </c>
      <c r="L74" s="133" t="s">
        <v>359</v>
      </c>
    </row>
    <row r="75" spans="1:12" x14ac:dyDescent="0.2">
      <c r="A75" s="75">
        <v>2</v>
      </c>
      <c r="B75" s="17" t="s">
        <v>442</v>
      </c>
      <c r="C75" s="103" t="s">
        <v>130</v>
      </c>
      <c r="D75" s="29">
        <v>230000</v>
      </c>
      <c r="E75" s="30">
        <v>239999</v>
      </c>
      <c r="F75" s="103" t="s">
        <v>131</v>
      </c>
      <c r="G75" s="17">
        <f t="shared" ref="G75:G92" si="7">SUM(E75-D75)+1</f>
        <v>10000</v>
      </c>
      <c r="H75" s="17" t="s">
        <v>78</v>
      </c>
      <c r="I75" s="103" t="s">
        <v>79</v>
      </c>
      <c r="J75" s="17" t="s">
        <v>80</v>
      </c>
      <c r="K75" s="17">
        <v>2</v>
      </c>
      <c r="L75" s="133" t="s">
        <v>359</v>
      </c>
    </row>
    <row r="76" spans="1:12" x14ac:dyDescent="0.2">
      <c r="A76" s="75">
        <f t="shared" ref="A76:A82" si="8">SUM(A75+1)</f>
        <v>3</v>
      </c>
      <c r="B76" s="17" t="s">
        <v>441</v>
      </c>
      <c r="C76" s="103" t="s">
        <v>132</v>
      </c>
      <c r="D76" s="29">
        <v>314000</v>
      </c>
      <c r="E76" s="30">
        <v>316559</v>
      </c>
      <c r="F76" s="103" t="s">
        <v>131</v>
      </c>
      <c r="G76" s="17">
        <f>SUM(E76-D76)+1</f>
        <v>2560</v>
      </c>
      <c r="H76" s="17" t="s">
        <v>78</v>
      </c>
      <c r="I76" s="103" t="s">
        <v>79</v>
      </c>
      <c r="J76" s="17" t="s">
        <v>80</v>
      </c>
      <c r="K76" s="17">
        <v>2</v>
      </c>
      <c r="L76" s="133" t="s">
        <v>81</v>
      </c>
    </row>
    <row r="77" spans="1:12" x14ac:dyDescent="0.2">
      <c r="A77" s="75">
        <f t="shared" si="8"/>
        <v>4</v>
      </c>
      <c r="B77" s="17" t="s">
        <v>445</v>
      </c>
      <c r="C77" s="103" t="s">
        <v>133</v>
      </c>
      <c r="D77" s="29">
        <v>317000</v>
      </c>
      <c r="E77" s="30">
        <v>318023</v>
      </c>
      <c r="F77" s="103" t="s">
        <v>134</v>
      </c>
      <c r="G77" s="17">
        <f>SUM(E77-D77)+1</f>
        <v>1024</v>
      </c>
      <c r="H77" s="17" t="s">
        <v>78</v>
      </c>
      <c r="I77" s="103" t="s">
        <v>79</v>
      </c>
      <c r="J77" s="17" t="s">
        <v>80</v>
      </c>
      <c r="K77" s="17">
        <v>2</v>
      </c>
      <c r="L77" s="133" t="s">
        <v>81</v>
      </c>
    </row>
    <row r="78" spans="1:12" x14ac:dyDescent="0.2">
      <c r="A78" s="75">
        <f t="shared" si="8"/>
        <v>5</v>
      </c>
      <c r="B78" s="17" t="s">
        <v>438</v>
      </c>
      <c r="C78" s="103" t="s">
        <v>135</v>
      </c>
      <c r="D78" s="29">
        <v>360000</v>
      </c>
      <c r="E78" s="30">
        <v>364479</v>
      </c>
      <c r="F78" s="103" t="s">
        <v>131</v>
      </c>
      <c r="G78" s="17">
        <f>SUM(E78-D78)+1</f>
        <v>4480</v>
      </c>
      <c r="H78" s="17" t="s">
        <v>78</v>
      </c>
      <c r="I78" s="103" t="s">
        <v>79</v>
      </c>
      <c r="J78" s="17" t="s">
        <v>80</v>
      </c>
      <c r="K78" s="17">
        <v>2</v>
      </c>
      <c r="L78" s="133" t="s">
        <v>81</v>
      </c>
    </row>
    <row r="79" spans="1:12" x14ac:dyDescent="0.2">
      <c r="A79" s="75">
        <f t="shared" si="8"/>
        <v>6</v>
      </c>
      <c r="B79" s="17" t="s">
        <v>444</v>
      </c>
      <c r="C79" s="103" t="s">
        <v>136</v>
      </c>
      <c r="D79" s="29">
        <v>365000</v>
      </c>
      <c r="E79" s="30">
        <v>366279</v>
      </c>
      <c r="F79" s="103" t="s">
        <v>134</v>
      </c>
      <c r="G79" s="17">
        <f t="shared" si="7"/>
        <v>1280</v>
      </c>
      <c r="H79" s="17" t="s">
        <v>78</v>
      </c>
      <c r="I79" s="103" t="s">
        <v>79</v>
      </c>
      <c r="J79" s="17" t="s">
        <v>80</v>
      </c>
      <c r="K79" s="17">
        <v>2</v>
      </c>
      <c r="L79" s="133" t="s">
        <v>81</v>
      </c>
    </row>
    <row r="80" spans="1:12" x14ac:dyDescent="0.2">
      <c r="A80" s="75">
        <f t="shared" si="8"/>
        <v>7</v>
      </c>
      <c r="B80" s="17" t="s">
        <v>446</v>
      </c>
      <c r="C80" s="103" t="s">
        <v>137</v>
      </c>
      <c r="D80" s="26">
        <v>370000</v>
      </c>
      <c r="E80" s="43">
        <v>374999</v>
      </c>
      <c r="F80" s="103" t="s">
        <v>131</v>
      </c>
      <c r="G80" s="17">
        <f t="shared" si="7"/>
        <v>5000</v>
      </c>
      <c r="H80" s="17" t="s">
        <v>78</v>
      </c>
      <c r="I80" s="103" t="s">
        <v>79</v>
      </c>
      <c r="J80" s="17" t="s">
        <v>80</v>
      </c>
      <c r="K80" s="17">
        <v>2</v>
      </c>
      <c r="L80" s="133" t="s">
        <v>81</v>
      </c>
    </row>
    <row r="81" spans="1:12" x14ac:dyDescent="0.2">
      <c r="A81" s="75">
        <f t="shared" si="8"/>
        <v>8</v>
      </c>
      <c r="B81" s="17" t="s">
        <v>434</v>
      </c>
      <c r="C81" s="103" t="s">
        <v>141</v>
      </c>
      <c r="D81" s="29" t="s">
        <v>142</v>
      </c>
      <c r="E81" s="43" t="s">
        <v>143</v>
      </c>
      <c r="F81" s="103" t="s">
        <v>134</v>
      </c>
      <c r="G81" s="17">
        <f>SUM(E81-D81)+1</f>
        <v>896</v>
      </c>
      <c r="H81" s="17" t="s">
        <v>78</v>
      </c>
      <c r="I81" s="103" t="s">
        <v>79</v>
      </c>
      <c r="J81" s="17" t="s">
        <v>80</v>
      </c>
      <c r="K81" s="17" t="s">
        <v>45</v>
      </c>
      <c r="L81" s="133" t="s">
        <v>81</v>
      </c>
    </row>
    <row r="82" spans="1:12" x14ac:dyDescent="0.2">
      <c r="A82" s="75">
        <f t="shared" si="8"/>
        <v>9</v>
      </c>
      <c r="B82" s="17" t="s">
        <v>437</v>
      </c>
      <c r="C82" s="103" t="s">
        <v>144</v>
      </c>
      <c r="D82" s="29">
        <v>420000</v>
      </c>
      <c r="E82" s="43">
        <v>425119</v>
      </c>
      <c r="F82" s="103" t="s">
        <v>134</v>
      </c>
      <c r="G82" s="17">
        <f t="shared" si="7"/>
        <v>5120</v>
      </c>
      <c r="H82" s="17" t="s">
        <v>78</v>
      </c>
      <c r="I82" s="103" t="s">
        <v>79</v>
      </c>
      <c r="J82" s="17" t="s">
        <v>80</v>
      </c>
      <c r="K82" s="17">
        <v>2</v>
      </c>
      <c r="L82" s="133" t="s">
        <v>359</v>
      </c>
    </row>
    <row r="83" spans="1:12" x14ac:dyDescent="0.2">
      <c r="A83" s="75">
        <f>SUM(A82+1)</f>
        <v>10</v>
      </c>
      <c r="B83" s="17" t="s">
        <v>442</v>
      </c>
      <c r="C83" s="103" t="s">
        <v>130</v>
      </c>
      <c r="D83" s="29">
        <v>520000</v>
      </c>
      <c r="E83" s="43">
        <v>529999</v>
      </c>
      <c r="F83" s="103" t="s">
        <v>131</v>
      </c>
      <c r="G83" s="17">
        <f t="shared" si="7"/>
        <v>10000</v>
      </c>
      <c r="H83" s="17" t="s">
        <v>78</v>
      </c>
      <c r="I83" s="103" t="s">
        <v>79</v>
      </c>
      <c r="J83" s="17" t="s">
        <v>80</v>
      </c>
      <c r="K83" s="17">
        <v>2</v>
      </c>
      <c r="L83" s="133" t="s">
        <v>359</v>
      </c>
    </row>
    <row r="84" spans="1:12" x14ac:dyDescent="0.2">
      <c r="A84" s="75">
        <f>SUM(A83+1)</f>
        <v>11</v>
      </c>
      <c r="B84" s="17" t="s">
        <v>442</v>
      </c>
      <c r="C84" s="103" t="s">
        <v>130</v>
      </c>
      <c r="D84" s="29">
        <v>550000</v>
      </c>
      <c r="E84" s="43">
        <v>559999</v>
      </c>
      <c r="F84" s="103" t="s">
        <v>131</v>
      </c>
      <c r="G84" s="17">
        <f t="shared" si="7"/>
        <v>10000</v>
      </c>
      <c r="H84" s="17" t="s">
        <v>78</v>
      </c>
      <c r="I84" s="103" t="s">
        <v>79</v>
      </c>
      <c r="J84" s="17" t="s">
        <v>80</v>
      </c>
      <c r="K84" s="17">
        <v>2</v>
      </c>
      <c r="L84" s="133" t="s">
        <v>359</v>
      </c>
    </row>
    <row r="85" spans="1:12" x14ac:dyDescent="0.2">
      <c r="A85" s="75">
        <f>SUM(A84+1)</f>
        <v>12</v>
      </c>
      <c r="B85" s="17" t="s">
        <v>436</v>
      </c>
      <c r="C85" s="103" t="s">
        <v>145</v>
      </c>
      <c r="D85" s="29">
        <v>820000</v>
      </c>
      <c r="E85" s="43">
        <v>825119</v>
      </c>
      <c r="F85" s="103" t="s">
        <v>134</v>
      </c>
      <c r="G85" s="17">
        <f>SUM(E85-D85)+1</f>
        <v>5120</v>
      </c>
      <c r="H85" s="17" t="s">
        <v>78</v>
      </c>
      <c r="I85" s="103" t="s">
        <v>79</v>
      </c>
      <c r="J85" s="17" t="s">
        <v>80</v>
      </c>
      <c r="K85" s="17">
        <v>2</v>
      </c>
      <c r="L85" s="133" t="s">
        <v>81</v>
      </c>
    </row>
    <row r="86" spans="1:12" x14ac:dyDescent="0.2">
      <c r="A86" s="75">
        <f t="shared" ref="A86:A93" si="9">SUM(A85+1)</f>
        <v>13</v>
      </c>
      <c r="B86" s="17" t="s">
        <v>440</v>
      </c>
      <c r="C86" s="103" t="s">
        <v>146</v>
      </c>
      <c r="D86" s="29">
        <v>830000</v>
      </c>
      <c r="E86" s="43">
        <v>830511</v>
      </c>
      <c r="F86" s="103" t="s">
        <v>134</v>
      </c>
      <c r="G86" s="17">
        <f t="shared" si="7"/>
        <v>512</v>
      </c>
      <c r="H86" s="17" t="s">
        <v>78</v>
      </c>
      <c r="I86" s="103" t="s">
        <v>79</v>
      </c>
      <c r="J86" s="17" t="s">
        <v>80</v>
      </c>
      <c r="K86" s="17">
        <v>2</v>
      </c>
      <c r="L86" s="133" t="s">
        <v>81</v>
      </c>
    </row>
    <row r="87" spans="1:12" x14ac:dyDescent="0.2">
      <c r="A87" s="75">
        <f t="shared" si="9"/>
        <v>14</v>
      </c>
      <c r="B87" s="17" t="s">
        <v>207</v>
      </c>
      <c r="C87" s="103" t="s">
        <v>147</v>
      </c>
      <c r="D87" s="29">
        <v>860000</v>
      </c>
      <c r="E87" s="43">
        <v>866399</v>
      </c>
      <c r="F87" s="103" t="s">
        <v>131</v>
      </c>
      <c r="G87" s="17">
        <f t="shared" si="7"/>
        <v>6400</v>
      </c>
      <c r="H87" s="17" t="s">
        <v>78</v>
      </c>
      <c r="I87" s="103" t="s">
        <v>79</v>
      </c>
      <c r="J87" s="17" t="s">
        <v>80</v>
      </c>
      <c r="K87" s="17">
        <v>2</v>
      </c>
      <c r="L87" s="133" t="s">
        <v>81</v>
      </c>
    </row>
    <row r="88" spans="1:12" x14ac:dyDescent="0.2">
      <c r="A88" s="75">
        <f t="shared" si="9"/>
        <v>15</v>
      </c>
      <c r="B88" s="17" t="s">
        <v>435</v>
      </c>
      <c r="C88" s="103" t="s">
        <v>148</v>
      </c>
      <c r="D88" s="29">
        <v>877000</v>
      </c>
      <c r="E88" s="43">
        <v>879047</v>
      </c>
      <c r="F88" s="103" t="s">
        <v>134</v>
      </c>
      <c r="G88" s="17">
        <f>SUM(E88-D88)+1</f>
        <v>2048</v>
      </c>
      <c r="H88" s="17" t="s">
        <v>78</v>
      </c>
      <c r="I88" s="103" t="s">
        <v>79</v>
      </c>
      <c r="J88" s="17" t="s">
        <v>80</v>
      </c>
      <c r="K88" s="17">
        <v>2</v>
      </c>
      <c r="L88" s="133" t="s">
        <v>81</v>
      </c>
    </row>
    <row r="89" spans="1:12" x14ac:dyDescent="0.2">
      <c r="A89" s="75">
        <f t="shared" si="9"/>
        <v>16</v>
      </c>
      <c r="B89" s="17" t="s">
        <v>439</v>
      </c>
      <c r="C89" s="103" t="s">
        <v>149</v>
      </c>
      <c r="D89" s="29">
        <v>890000</v>
      </c>
      <c r="E89" s="43">
        <v>897499</v>
      </c>
      <c r="F89" s="103" t="s">
        <v>131</v>
      </c>
      <c r="G89" s="17">
        <f t="shared" si="7"/>
        <v>7500</v>
      </c>
      <c r="H89" s="17" t="s">
        <v>78</v>
      </c>
      <c r="I89" s="103" t="s">
        <v>79</v>
      </c>
      <c r="J89" s="17" t="s">
        <v>80</v>
      </c>
      <c r="K89" s="17">
        <v>2</v>
      </c>
      <c r="L89" s="133" t="s">
        <v>81</v>
      </c>
    </row>
    <row r="90" spans="1:12" x14ac:dyDescent="0.2">
      <c r="A90" s="75">
        <f t="shared" si="9"/>
        <v>17</v>
      </c>
      <c r="B90" s="17" t="s">
        <v>443</v>
      </c>
      <c r="C90" s="103" t="s">
        <v>150</v>
      </c>
      <c r="D90" s="29">
        <v>897500</v>
      </c>
      <c r="E90" s="43">
        <v>899547</v>
      </c>
      <c r="F90" s="103" t="s">
        <v>134</v>
      </c>
      <c r="G90" s="17">
        <f t="shared" si="7"/>
        <v>2048</v>
      </c>
      <c r="H90" s="17" t="s">
        <v>78</v>
      </c>
      <c r="I90" s="103" t="s">
        <v>79</v>
      </c>
      <c r="J90" s="17" t="s">
        <v>80</v>
      </c>
      <c r="K90" s="17">
        <v>2</v>
      </c>
      <c r="L90" s="133" t="s">
        <v>81</v>
      </c>
    </row>
    <row r="91" spans="1:12" x14ac:dyDescent="0.2">
      <c r="A91" s="75">
        <f t="shared" si="9"/>
        <v>18</v>
      </c>
      <c r="B91" s="17" t="s">
        <v>442</v>
      </c>
      <c r="C91" s="103" t="s">
        <v>130</v>
      </c>
      <c r="D91" s="29">
        <v>900000</v>
      </c>
      <c r="E91" s="43">
        <v>901103</v>
      </c>
      <c r="F91" s="103" t="s">
        <v>131</v>
      </c>
      <c r="G91" s="17">
        <f>SUM(E91-D91)+1</f>
        <v>1104</v>
      </c>
      <c r="H91" s="17" t="s">
        <v>78</v>
      </c>
      <c r="I91" s="103" t="s">
        <v>79</v>
      </c>
      <c r="J91" s="17" t="s">
        <v>80</v>
      </c>
      <c r="K91" s="17">
        <v>2</v>
      </c>
      <c r="L91" s="133" t="s">
        <v>359</v>
      </c>
    </row>
    <row r="92" spans="1:12" x14ac:dyDescent="0.2">
      <c r="A92" s="75">
        <f t="shared" si="9"/>
        <v>19</v>
      </c>
      <c r="B92" s="17" t="s">
        <v>447</v>
      </c>
      <c r="C92" s="103" t="s">
        <v>448</v>
      </c>
      <c r="D92" s="29">
        <v>382000</v>
      </c>
      <c r="E92" s="43">
        <v>382111</v>
      </c>
      <c r="F92" s="103" t="s">
        <v>139</v>
      </c>
      <c r="G92" s="17">
        <f t="shared" si="7"/>
        <v>112</v>
      </c>
      <c r="H92" s="17" t="s">
        <v>78</v>
      </c>
      <c r="I92" s="103" t="s">
        <v>79</v>
      </c>
      <c r="J92" s="17" t="s">
        <v>80</v>
      </c>
      <c r="K92" s="17">
        <v>6</v>
      </c>
      <c r="L92" s="133" t="s">
        <v>140</v>
      </c>
    </row>
    <row r="93" spans="1:12" x14ac:dyDescent="0.2">
      <c r="A93" s="75">
        <f t="shared" si="9"/>
        <v>20</v>
      </c>
      <c r="B93" s="17" t="s">
        <v>449</v>
      </c>
      <c r="C93" s="103" t="s">
        <v>151</v>
      </c>
      <c r="D93" s="29">
        <v>920000</v>
      </c>
      <c r="E93" s="43">
        <v>926783</v>
      </c>
      <c r="F93" s="103" t="s">
        <v>131</v>
      </c>
      <c r="G93" s="17">
        <f>SUM(E93-D93)+1</f>
        <v>6784</v>
      </c>
      <c r="H93" s="17" t="s">
        <v>78</v>
      </c>
      <c r="I93" s="103" t="s">
        <v>97</v>
      </c>
      <c r="J93" s="17" t="s">
        <v>80</v>
      </c>
      <c r="K93" s="17">
        <v>6</v>
      </c>
      <c r="L93" s="133" t="s">
        <v>98</v>
      </c>
    </row>
    <row r="94" spans="1:12" ht="13.5" thickBot="1" x14ac:dyDescent="0.25">
      <c r="A94" s="135"/>
      <c r="B94" s="136"/>
      <c r="C94" s="137"/>
      <c r="D94" s="16"/>
      <c r="E94" s="136"/>
      <c r="F94" s="137"/>
      <c r="G94" s="136"/>
      <c r="H94" s="136"/>
      <c r="I94" s="137"/>
      <c r="J94" s="136"/>
      <c r="K94" s="136"/>
      <c r="L94" s="137"/>
    </row>
    <row r="95" spans="1:12" x14ac:dyDescent="0.2">
      <c r="A95" s="81"/>
      <c r="B95" s="15"/>
      <c r="C95" s="111"/>
      <c r="D95" s="15"/>
      <c r="E95" s="15"/>
      <c r="F95" s="111"/>
      <c r="G95" s="15"/>
      <c r="H95" s="15"/>
      <c r="I95" s="111"/>
      <c r="J95" s="15"/>
      <c r="K95" s="15"/>
      <c r="L95" s="111"/>
    </row>
    <row r="96" spans="1:12" x14ac:dyDescent="0.2">
      <c r="A96" s="81"/>
      <c r="B96" s="15"/>
      <c r="C96" s="109" t="s">
        <v>114</v>
      </c>
      <c r="D96" s="53"/>
      <c r="E96" s="53"/>
      <c r="F96" s="109"/>
      <c r="G96" s="55">
        <f>SUM(G74:G93)</f>
        <v>82228</v>
      </c>
      <c r="H96" s="15"/>
      <c r="I96" s="111"/>
      <c r="J96" s="15"/>
      <c r="K96" s="15"/>
      <c r="L96" s="111"/>
    </row>
    <row r="97" spans="1:12" x14ac:dyDescent="0.2">
      <c r="A97" s="81"/>
      <c r="B97" s="15"/>
      <c r="C97" s="111"/>
      <c r="D97" s="15"/>
      <c r="E97" s="15"/>
      <c r="F97" s="111"/>
      <c r="G97" s="15"/>
      <c r="H97" s="15"/>
      <c r="I97" s="111"/>
      <c r="J97" s="15"/>
      <c r="K97" s="15"/>
      <c r="L97" s="111"/>
    </row>
    <row r="98" spans="1:12" ht="13.5" thickBot="1" x14ac:dyDescent="0.25">
      <c r="A98" s="82"/>
      <c r="B98" s="16"/>
      <c r="C98" s="110" t="s">
        <v>152</v>
      </c>
      <c r="D98" s="13"/>
      <c r="E98" s="57"/>
      <c r="F98" s="129"/>
      <c r="G98" s="16"/>
      <c r="H98" s="16"/>
      <c r="I98" s="129"/>
      <c r="J98" s="16"/>
      <c r="K98" s="16"/>
      <c r="L98" s="129"/>
    </row>
    <row r="99" spans="1:12" x14ac:dyDescent="0.2">
      <c r="A99" s="75" t="s">
        <v>42</v>
      </c>
      <c r="B99" s="17" t="s">
        <v>457</v>
      </c>
      <c r="C99" s="103" t="s">
        <v>153</v>
      </c>
      <c r="D99" s="43">
        <v>220000</v>
      </c>
      <c r="E99" s="43">
        <v>229999</v>
      </c>
      <c r="F99" s="103" t="s">
        <v>154</v>
      </c>
      <c r="G99" s="17">
        <f t="shared" ref="G99:G105" si="10">SUM((E99-D99)+1)</f>
        <v>10000</v>
      </c>
      <c r="H99" s="17" t="s">
        <v>78</v>
      </c>
      <c r="I99" s="103" t="s">
        <v>83</v>
      </c>
      <c r="J99" s="17" t="s">
        <v>80</v>
      </c>
      <c r="K99" s="17">
        <v>2</v>
      </c>
      <c r="L99" s="131" t="s">
        <v>359</v>
      </c>
    </row>
    <row r="100" spans="1:12" x14ac:dyDescent="0.2">
      <c r="A100" s="75" t="s">
        <v>45</v>
      </c>
      <c r="B100" s="17" t="s">
        <v>450</v>
      </c>
      <c r="C100" s="103" t="s">
        <v>155</v>
      </c>
      <c r="D100" s="43">
        <v>306000</v>
      </c>
      <c r="E100" s="43">
        <v>306405</v>
      </c>
      <c r="F100" s="103" t="s">
        <v>134</v>
      </c>
      <c r="G100" s="17">
        <f>SUM((E100-D100)+1)</f>
        <v>406</v>
      </c>
      <c r="H100" s="17" t="s">
        <v>78</v>
      </c>
      <c r="I100" s="103" t="s">
        <v>79</v>
      </c>
      <c r="J100" s="17" t="s">
        <v>80</v>
      </c>
      <c r="K100" s="17">
        <v>2</v>
      </c>
      <c r="L100" s="131" t="s">
        <v>81</v>
      </c>
    </row>
    <row r="101" spans="1:12" x14ac:dyDescent="0.2">
      <c r="A101" s="75" t="s">
        <v>48</v>
      </c>
      <c r="B101" s="17" t="s">
        <v>463</v>
      </c>
      <c r="C101" s="103" t="s">
        <v>156</v>
      </c>
      <c r="D101" s="43">
        <v>330000</v>
      </c>
      <c r="E101" s="43">
        <v>335027</v>
      </c>
      <c r="F101" s="103" t="s">
        <v>157</v>
      </c>
      <c r="G101" s="17">
        <f t="shared" ref="G101:G116" si="11">SUM((E101-D101)+1)</f>
        <v>5028</v>
      </c>
      <c r="H101" s="17" t="s">
        <v>78</v>
      </c>
      <c r="I101" s="103" t="s">
        <v>79</v>
      </c>
      <c r="J101" s="17" t="s">
        <v>80</v>
      </c>
      <c r="K101" s="17">
        <v>2</v>
      </c>
      <c r="L101" s="131" t="s">
        <v>81</v>
      </c>
    </row>
    <row r="102" spans="1:12" x14ac:dyDescent="0.2">
      <c r="A102" s="75">
        <f t="shared" ref="A102:A117" si="12">SUM(A101+1)</f>
        <v>4</v>
      </c>
      <c r="B102" s="17" t="s">
        <v>452</v>
      </c>
      <c r="C102" s="103" t="s">
        <v>158</v>
      </c>
      <c r="D102" s="43">
        <v>340000</v>
      </c>
      <c r="E102" s="43">
        <v>344999</v>
      </c>
      <c r="F102" s="103" t="s">
        <v>157</v>
      </c>
      <c r="G102" s="17">
        <f t="shared" si="10"/>
        <v>5000</v>
      </c>
      <c r="H102" s="17" t="s">
        <v>78</v>
      </c>
      <c r="I102" s="103" t="s">
        <v>83</v>
      </c>
      <c r="J102" s="17" t="s">
        <v>80</v>
      </c>
      <c r="K102" s="17">
        <v>2</v>
      </c>
      <c r="L102" s="131" t="s">
        <v>81</v>
      </c>
    </row>
    <row r="103" spans="1:12" x14ac:dyDescent="0.2">
      <c r="A103" s="75">
        <f t="shared" si="12"/>
        <v>5</v>
      </c>
      <c r="B103" s="17" t="s">
        <v>460</v>
      </c>
      <c r="C103" s="103" t="s">
        <v>159</v>
      </c>
      <c r="D103" s="43">
        <v>350000</v>
      </c>
      <c r="E103" s="43">
        <v>352999</v>
      </c>
      <c r="F103" s="103" t="s">
        <v>157</v>
      </c>
      <c r="G103" s="17">
        <f t="shared" si="11"/>
        <v>3000</v>
      </c>
      <c r="H103" s="17" t="s">
        <v>78</v>
      </c>
      <c r="I103" s="103" t="s">
        <v>83</v>
      </c>
      <c r="J103" s="17" t="s">
        <v>80</v>
      </c>
      <c r="K103" s="17">
        <v>2</v>
      </c>
      <c r="L103" s="131" t="s">
        <v>81</v>
      </c>
    </row>
    <row r="104" spans="1:12" x14ac:dyDescent="0.2">
      <c r="A104" s="75">
        <f t="shared" si="12"/>
        <v>6</v>
      </c>
      <c r="B104" s="17" t="s">
        <v>462</v>
      </c>
      <c r="C104" s="103" t="s">
        <v>160</v>
      </c>
      <c r="D104" s="43">
        <v>394000</v>
      </c>
      <c r="E104" s="43">
        <v>397127</v>
      </c>
      <c r="F104" s="103" t="s">
        <v>157</v>
      </c>
      <c r="G104" s="17">
        <f t="shared" si="11"/>
        <v>3128</v>
      </c>
      <c r="H104" s="17" t="s">
        <v>78</v>
      </c>
      <c r="I104" s="103" t="s">
        <v>79</v>
      </c>
      <c r="J104" s="17" t="s">
        <v>80</v>
      </c>
      <c r="K104" s="17">
        <v>2</v>
      </c>
      <c r="L104" s="131" t="s">
        <v>81</v>
      </c>
    </row>
    <row r="105" spans="1:12" x14ac:dyDescent="0.2">
      <c r="A105" s="75">
        <f t="shared" si="12"/>
        <v>7</v>
      </c>
      <c r="B105" s="17" t="s">
        <v>455</v>
      </c>
      <c r="C105" s="103" t="s">
        <v>161</v>
      </c>
      <c r="D105" s="43">
        <v>400000</v>
      </c>
      <c r="E105" s="43">
        <v>409999</v>
      </c>
      <c r="F105" s="103" t="s">
        <v>162</v>
      </c>
      <c r="G105" s="17">
        <f t="shared" si="10"/>
        <v>10000</v>
      </c>
      <c r="H105" s="17" t="s">
        <v>78</v>
      </c>
      <c r="I105" s="103" t="s">
        <v>83</v>
      </c>
      <c r="J105" s="17" t="s">
        <v>80</v>
      </c>
      <c r="K105" s="17">
        <v>2</v>
      </c>
      <c r="L105" s="131" t="s">
        <v>359</v>
      </c>
    </row>
    <row r="106" spans="1:12" x14ac:dyDescent="0.2">
      <c r="A106" s="75">
        <f t="shared" si="12"/>
        <v>8</v>
      </c>
      <c r="B106" s="17" t="s">
        <v>454</v>
      </c>
      <c r="C106" s="103" t="s">
        <v>163</v>
      </c>
      <c r="D106" s="43">
        <v>430000</v>
      </c>
      <c r="E106" s="43">
        <v>449999</v>
      </c>
      <c r="F106" s="103" t="s">
        <v>162</v>
      </c>
      <c r="G106" s="17">
        <f t="shared" si="11"/>
        <v>20000</v>
      </c>
      <c r="H106" s="17" t="s">
        <v>78</v>
      </c>
      <c r="I106" s="103" t="s">
        <v>83</v>
      </c>
      <c r="J106" s="17" t="s">
        <v>80</v>
      </c>
      <c r="K106" s="17">
        <v>2</v>
      </c>
      <c r="L106" s="131" t="s">
        <v>359</v>
      </c>
    </row>
    <row r="107" spans="1:12" x14ac:dyDescent="0.2">
      <c r="A107" s="75">
        <f t="shared" si="12"/>
        <v>9</v>
      </c>
      <c r="B107" s="17" t="s">
        <v>451</v>
      </c>
      <c r="C107" s="103" t="s">
        <v>164</v>
      </c>
      <c r="D107" s="43">
        <v>470000</v>
      </c>
      <c r="E107" s="43">
        <v>479237</v>
      </c>
      <c r="F107" s="103" t="s">
        <v>162</v>
      </c>
      <c r="G107" s="17">
        <f t="shared" si="11"/>
        <v>9238</v>
      </c>
      <c r="H107" s="17" t="s">
        <v>78</v>
      </c>
      <c r="I107" s="103" t="s">
        <v>83</v>
      </c>
      <c r="J107" s="17" t="s">
        <v>80</v>
      </c>
      <c r="K107" s="17">
        <v>2</v>
      </c>
      <c r="L107" s="131" t="s">
        <v>359</v>
      </c>
    </row>
    <row r="108" spans="1:12" x14ac:dyDescent="0.2">
      <c r="A108" s="75">
        <f t="shared" si="12"/>
        <v>10</v>
      </c>
      <c r="B108" s="17" t="s">
        <v>451</v>
      </c>
      <c r="C108" s="103" t="s">
        <v>164</v>
      </c>
      <c r="D108" s="43">
        <v>480000</v>
      </c>
      <c r="E108" s="43">
        <v>480511</v>
      </c>
      <c r="F108" s="103" t="s">
        <v>162</v>
      </c>
      <c r="G108" s="17">
        <f t="shared" si="11"/>
        <v>512</v>
      </c>
      <c r="H108" s="17" t="s">
        <v>78</v>
      </c>
      <c r="I108" s="103" t="s">
        <v>83</v>
      </c>
      <c r="J108" s="17" t="s">
        <v>80</v>
      </c>
      <c r="K108" s="17">
        <v>2</v>
      </c>
      <c r="L108" s="131" t="s">
        <v>359</v>
      </c>
    </row>
    <row r="109" spans="1:12" x14ac:dyDescent="0.2">
      <c r="A109" s="75">
        <f t="shared" si="12"/>
        <v>11</v>
      </c>
      <c r="B109" s="17" t="s">
        <v>456</v>
      </c>
      <c r="C109" s="103" t="s">
        <v>165</v>
      </c>
      <c r="D109" s="43">
        <v>500000</v>
      </c>
      <c r="E109" s="43">
        <v>509999</v>
      </c>
      <c r="F109" s="103" t="s">
        <v>162</v>
      </c>
      <c r="G109" s="17">
        <f t="shared" si="11"/>
        <v>10000</v>
      </c>
      <c r="H109" s="17" t="s">
        <v>78</v>
      </c>
      <c r="I109" s="103" t="s">
        <v>83</v>
      </c>
      <c r="J109" s="17" t="s">
        <v>80</v>
      </c>
      <c r="K109" s="17">
        <v>2</v>
      </c>
      <c r="L109" s="131" t="s">
        <v>359</v>
      </c>
    </row>
    <row r="110" spans="1:12" x14ac:dyDescent="0.2">
      <c r="A110" s="75">
        <f t="shared" si="12"/>
        <v>12</v>
      </c>
      <c r="B110" s="17" t="s">
        <v>456</v>
      </c>
      <c r="C110" s="103" t="s">
        <v>165</v>
      </c>
      <c r="D110" s="43">
        <v>560000</v>
      </c>
      <c r="E110" s="43">
        <v>569999</v>
      </c>
      <c r="F110" s="103" t="s">
        <v>162</v>
      </c>
      <c r="G110" s="17">
        <f t="shared" si="11"/>
        <v>10000</v>
      </c>
      <c r="H110" s="17" t="s">
        <v>78</v>
      </c>
      <c r="I110" s="103" t="s">
        <v>83</v>
      </c>
      <c r="J110" s="17" t="s">
        <v>80</v>
      </c>
      <c r="K110" s="17">
        <v>2</v>
      </c>
      <c r="L110" s="131" t="s">
        <v>359</v>
      </c>
    </row>
    <row r="111" spans="1:12" x14ac:dyDescent="0.2">
      <c r="A111" s="75">
        <f t="shared" si="12"/>
        <v>13</v>
      </c>
      <c r="B111" s="17" t="s">
        <v>461</v>
      </c>
      <c r="C111" s="103" t="s">
        <v>166</v>
      </c>
      <c r="D111" s="43">
        <v>580000</v>
      </c>
      <c r="E111" s="43">
        <v>584999</v>
      </c>
      <c r="F111" s="103" t="s">
        <v>162</v>
      </c>
      <c r="G111" s="17">
        <f t="shared" si="11"/>
        <v>5000</v>
      </c>
      <c r="H111" s="17" t="s">
        <v>78</v>
      </c>
      <c r="I111" s="103" t="s">
        <v>83</v>
      </c>
      <c r="J111" s="17" t="s">
        <v>80</v>
      </c>
      <c r="K111" s="17">
        <v>2</v>
      </c>
      <c r="L111" s="131" t="s">
        <v>359</v>
      </c>
    </row>
    <row r="112" spans="1:12" x14ac:dyDescent="0.2">
      <c r="A112" s="75">
        <f t="shared" si="12"/>
        <v>14</v>
      </c>
      <c r="B112" s="17" t="s">
        <v>458</v>
      </c>
      <c r="C112" s="103" t="s">
        <v>167</v>
      </c>
      <c r="D112" s="43">
        <v>600000</v>
      </c>
      <c r="E112" s="43">
        <v>605511</v>
      </c>
      <c r="F112" s="103" t="s">
        <v>162</v>
      </c>
      <c r="G112" s="17">
        <f t="shared" si="11"/>
        <v>5512</v>
      </c>
      <c r="H112" s="17" t="s">
        <v>78</v>
      </c>
      <c r="I112" s="103" t="s">
        <v>83</v>
      </c>
      <c r="J112" s="17" t="s">
        <v>80</v>
      </c>
      <c r="K112" s="17">
        <v>2</v>
      </c>
      <c r="L112" s="131" t="s">
        <v>359</v>
      </c>
    </row>
    <row r="113" spans="1:12" x14ac:dyDescent="0.2">
      <c r="A113" s="75">
        <f t="shared" si="12"/>
        <v>15</v>
      </c>
      <c r="B113" s="17" t="s">
        <v>459</v>
      </c>
      <c r="C113" s="103" t="s">
        <v>168</v>
      </c>
      <c r="D113" s="43">
        <v>620000</v>
      </c>
      <c r="E113" s="43">
        <v>629625</v>
      </c>
      <c r="F113" s="103" t="s">
        <v>162</v>
      </c>
      <c r="G113" s="17">
        <f t="shared" si="11"/>
        <v>9626</v>
      </c>
      <c r="H113" s="17" t="s">
        <v>78</v>
      </c>
      <c r="I113" s="103" t="s">
        <v>83</v>
      </c>
      <c r="J113" s="17" t="s">
        <v>80</v>
      </c>
      <c r="K113" s="17">
        <v>2</v>
      </c>
      <c r="L113" s="131" t="s">
        <v>359</v>
      </c>
    </row>
    <row r="114" spans="1:12" x14ac:dyDescent="0.2">
      <c r="A114" s="75">
        <f t="shared" si="12"/>
        <v>16</v>
      </c>
      <c r="B114" s="17" t="s">
        <v>453</v>
      </c>
      <c r="C114" s="103" t="s">
        <v>169</v>
      </c>
      <c r="D114" s="43">
        <v>690000</v>
      </c>
      <c r="E114" s="43">
        <v>694999</v>
      </c>
      <c r="F114" s="103" t="s">
        <v>157</v>
      </c>
      <c r="G114" s="17">
        <f t="shared" si="11"/>
        <v>5000</v>
      </c>
      <c r="H114" s="17" t="s">
        <v>78</v>
      </c>
      <c r="I114" s="103" t="s">
        <v>83</v>
      </c>
      <c r="J114" s="17" t="s">
        <v>80</v>
      </c>
      <c r="K114" s="17">
        <v>2</v>
      </c>
      <c r="L114" s="131" t="s">
        <v>359</v>
      </c>
    </row>
    <row r="115" spans="1:12" x14ac:dyDescent="0.2">
      <c r="A115" s="75">
        <f t="shared" si="12"/>
        <v>17</v>
      </c>
      <c r="B115" s="17" t="s">
        <v>464</v>
      </c>
      <c r="C115" s="103" t="s">
        <v>171</v>
      </c>
      <c r="D115" s="43">
        <v>750000</v>
      </c>
      <c r="E115" s="43">
        <v>769999</v>
      </c>
      <c r="F115" s="103" t="s">
        <v>157</v>
      </c>
      <c r="G115" s="17">
        <f t="shared" ref="G115:G120" si="13">SUM((E115-D115)+1)</f>
        <v>20000</v>
      </c>
      <c r="H115" s="17" t="s">
        <v>78</v>
      </c>
      <c r="I115" s="103" t="s">
        <v>83</v>
      </c>
      <c r="J115" s="17" t="s">
        <v>80</v>
      </c>
      <c r="K115" s="17">
        <v>2</v>
      </c>
      <c r="L115" s="131" t="s">
        <v>81</v>
      </c>
    </row>
    <row r="116" spans="1:12" x14ac:dyDescent="0.2">
      <c r="A116" s="75">
        <f t="shared" si="12"/>
        <v>18</v>
      </c>
      <c r="B116" s="17" t="s">
        <v>457</v>
      </c>
      <c r="C116" s="103" t="s">
        <v>153</v>
      </c>
      <c r="D116" s="43">
        <v>986000</v>
      </c>
      <c r="E116" s="43">
        <v>987127</v>
      </c>
      <c r="F116" s="103" t="s">
        <v>157</v>
      </c>
      <c r="G116" s="17">
        <f t="shared" si="11"/>
        <v>1128</v>
      </c>
      <c r="H116" s="17" t="s">
        <v>78</v>
      </c>
      <c r="I116" s="103" t="s">
        <v>83</v>
      </c>
      <c r="J116" s="17" t="s">
        <v>80</v>
      </c>
      <c r="K116" s="17">
        <v>2</v>
      </c>
      <c r="L116" s="131" t="s">
        <v>359</v>
      </c>
    </row>
    <row r="117" spans="1:12" x14ac:dyDescent="0.2">
      <c r="A117" s="75">
        <f t="shared" si="12"/>
        <v>19</v>
      </c>
      <c r="B117" s="17" t="s">
        <v>466</v>
      </c>
      <c r="C117" s="103" t="s">
        <v>172</v>
      </c>
      <c r="D117" s="43">
        <v>810000</v>
      </c>
      <c r="E117" s="43">
        <v>814999</v>
      </c>
      <c r="F117" s="103" t="s">
        <v>157</v>
      </c>
      <c r="G117" s="17">
        <f t="shared" si="13"/>
        <v>5000</v>
      </c>
      <c r="H117" s="17" t="s">
        <v>78</v>
      </c>
      <c r="I117" s="103" t="s">
        <v>88</v>
      </c>
      <c r="J117" s="17" t="s">
        <v>80</v>
      </c>
      <c r="K117" s="17">
        <v>3</v>
      </c>
      <c r="L117" s="131" t="s">
        <v>120</v>
      </c>
    </row>
    <row r="118" spans="1:12" x14ac:dyDescent="0.2">
      <c r="A118" s="75">
        <f t="shared" ref="A118:A123" si="14">SUM(A117+1)</f>
        <v>20</v>
      </c>
      <c r="B118" s="17" t="s">
        <v>467</v>
      </c>
      <c r="C118" s="103" t="s">
        <v>173</v>
      </c>
      <c r="D118" s="43">
        <v>940000</v>
      </c>
      <c r="E118" s="43">
        <v>949999</v>
      </c>
      <c r="F118" s="103" t="s">
        <v>157</v>
      </c>
      <c r="G118" s="17">
        <f t="shared" si="13"/>
        <v>10000</v>
      </c>
      <c r="H118" s="17" t="s">
        <v>78</v>
      </c>
      <c r="I118" s="103" t="s">
        <v>88</v>
      </c>
      <c r="J118" s="17" t="s">
        <v>80</v>
      </c>
      <c r="K118" s="17">
        <v>3</v>
      </c>
      <c r="L118" s="131" t="s">
        <v>174</v>
      </c>
    </row>
    <row r="119" spans="1:12" x14ac:dyDescent="0.2">
      <c r="A119" s="75">
        <f t="shared" si="14"/>
        <v>21</v>
      </c>
      <c r="B119" s="17" t="s">
        <v>467</v>
      </c>
      <c r="C119" s="103" t="s">
        <v>175</v>
      </c>
      <c r="D119" s="43">
        <v>960000</v>
      </c>
      <c r="E119" s="43">
        <v>969999</v>
      </c>
      <c r="F119" s="103" t="s">
        <v>157</v>
      </c>
      <c r="G119" s="17">
        <f>SUM((E119-D119)+1)</f>
        <v>10000</v>
      </c>
      <c r="H119" s="17" t="s">
        <v>78</v>
      </c>
      <c r="I119" s="103" t="s">
        <v>88</v>
      </c>
      <c r="J119" s="17" t="s">
        <v>80</v>
      </c>
      <c r="K119" s="17">
        <v>3</v>
      </c>
      <c r="L119" s="131" t="s">
        <v>174</v>
      </c>
    </row>
    <row r="120" spans="1:12" x14ac:dyDescent="0.2">
      <c r="A120" s="75">
        <f t="shared" si="14"/>
        <v>22</v>
      </c>
      <c r="B120" s="17" t="s">
        <v>465</v>
      </c>
      <c r="C120" s="103" t="s">
        <v>176</v>
      </c>
      <c r="D120" s="43">
        <v>980000</v>
      </c>
      <c r="E120" s="43">
        <v>982967</v>
      </c>
      <c r="F120" s="103" t="s">
        <v>162</v>
      </c>
      <c r="G120" s="17">
        <f t="shared" si="13"/>
        <v>2968</v>
      </c>
      <c r="H120" s="17" t="s">
        <v>78</v>
      </c>
      <c r="I120" s="103" t="s">
        <v>88</v>
      </c>
      <c r="J120" s="17" t="s">
        <v>80</v>
      </c>
      <c r="K120" s="17">
        <v>3</v>
      </c>
      <c r="L120" s="131" t="s">
        <v>124</v>
      </c>
    </row>
    <row r="121" spans="1:12" x14ac:dyDescent="0.2">
      <c r="A121" s="75">
        <f t="shared" si="14"/>
        <v>23</v>
      </c>
      <c r="B121" s="17" t="s">
        <v>468</v>
      </c>
      <c r="C121" s="103" t="s">
        <v>177</v>
      </c>
      <c r="D121" s="43">
        <v>988000</v>
      </c>
      <c r="E121" s="43">
        <v>988499</v>
      </c>
      <c r="F121" s="103" t="s">
        <v>134</v>
      </c>
      <c r="G121" s="17">
        <f>SUM((E121-D121)+1)</f>
        <v>500</v>
      </c>
      <c r="H121" s="17" t="s">
        <v>78</v>
      </c>
      <c r="I121" s="103" t="s">
        <v>88</v>
      </c>
      <c r="J121" s="17" t="s">
        <v>80</v>
      </c>
      <c r="K121" s="17">
        <v>3</v>
      </c>
      <c r="L121" s="131" t="s">
        <v>124</v>
      </c>
    </row>
    <row r="122" spans="1:12" x14ac:dyDescent="0.2">
      <c r="A122" s="75">
        <f t="shared" si="14"/>
        <v>24</v>
      </c>
      <c r="B122" s="17" t="s">
        <v>469</v>
      </c>
      <c r="C122" s="103" t="s">
        <v>178</v>
      </c>
      <c r="D122" s="43">
        <v>989000</v>
      </c>
      <c r="E122" s="43">
        <v>989499</v>
      </c>
      <c r="F122" s="103" t="s">
        <v>134</v>
      </c>
      <c r="G122" s="17">
        <f>SUM((E122-D122)+1)</f>
        <v>500</v>
      </c>
      <c r="H122" s="17" t="s">
        <v>78</v>
      </c>
      <c r="I122" s="103" t="s">
        <v>88</v>
      </c>
      <c r="J122" s="17" t="s">
        <v>80</v>
      </c>
      <c r="K122" s="17">
        <v>3</v>
      </c>
      <c r="L122" s="131" t="s">
        <v>124</v>
      </c>
    </row>
    <row r="123" spans="1:12" x14ac:dyDescent="0.2">
      <c r="A123" s="75">
        <f t="shared" si="14"/>
        <v>25</v>
      </c>
      <c r="B123" s="17" t="s">
        <v>470</v>
      </c>
      <c r="C123" s="103" t="s">
        <v>170</v>
      </c>
      <c r="D123" s="43">
        <v>720000</v>
      </c>
      <c r="E123" s="43">
        <v>728996</v>
      </c>
      <c r="F123" s="103" t="s">
        <v>157</v>
      </c>
      <c r="G123" s="17">
        <f>SUM((E123-D123)+1)</f>
        <v>8997</v>
      </c>
      <c r="H123" s="17" t="s">
        <v>78</v>
      </c>
      <c r="I123" s="103" t="s">
        <v>83</v>
      </c>
      <c r="J123" s="17" t="s">
        <v>80</v>
      </c>
      <c r="K123" s="17">
        <v>6</v>
      </c>
      <c r="L123" s="131" t="s">
        <v>184</v>
      </c>
    </row>
    <row r="124" spans="1:12" ht="13.5" thickBot="1" x14ac:dyDescent="0.25">
      <c r="A124" s="77"/>
      <c r="B124" s="24"/>
      <c r="C124" s="104"/>
      <c r="D124" s="16"/>
      <c r="E124" s="16"/>
      <c r="F124" s="104"/>
      <c r="G124" s="24" t="s">
        <v>16</v>
      </c>
      <c r="H124" s="24"/>
      <c r="I124" s="104"/>
      <c r="J124" s="24"/>
      <c r="K124" s="24"/>
      <c r="L124" s="132"/>
    </row>
    <row r="125" spans="1:12" x14ac:dyDescent="0.2">
      <c r="A125" s="81"/>
      <c r="B125" s="15"/>
      <c r="C125" s="111"/>
      <c r="D125" s="15"/>
      <c r="E125" s="15"/>
      <c r="F125" s="111"/>
      <c r="G125" s="15"/>
      <c r="H125" s="15"/>
      <c r="I125" s="111"/>
      <c r="J125" s="15"/>
      <c r="K125" s="15"/>
      <c r="L125" s="111"/>
    </row>
    <row r="126" spans="1:12" x14ac:dyDescent="0.2">
      <c r="A126" s="81"/>
      <c r="B126" s="15"/>
      <c r="C126" s="112" t="s">
        <v>114</v>
      </c>
      <c r="D126" s="52"/>
      <c r="E126" s="52"/>
      <c r="F126" s="112"/>
      <c r="G126" s="55">
        <f>SUM(G99:G123)</f>
        <v>170543</v>
      </c>
      <c r="H126" s="15"/>
      <c r="I126" s="111"/>
      <c r="J126" s="15"/>
      <c r="K126" s="15"/>
      <c r="L126" s="111"/>
    </row>
    <row r="127" spans="1:12" x14ac:dyDescent="0.2">
      <c r="A127" s="81"/>
      <c r="B127" s="15"/>
      <c r="C127" s="111"/>
      <c r="D127" s="15"/>
      <c r="E127" s="15"/>
      <c r="F127" s="111"/>
      <c r="G127" s="15"/>
      <c r="H127" s="15"/>
      <c r="I127" s="111"/>
      <c r="J127" s="15"/>
      <c r="K127" s="15"/>
      <c r="L127" s="111"/>
    </row>
    <row r="128" spans="1:12" ht="13.5" thickBot="1" x14ac:dyDescent="0.25">
      <c r="A128" s="81"/>
      <c r="B128" s="15"/>
      <c r="C128" s="113" t="s">
        <v>179</v>
      </c>
      <c r="D128" s="56"/>
      <c r="E128" s="16"/>
      <c r="F128" s="111"/>
      <c r="G128" s="16"/>
      <c r="H128" s="15"/>
      <c r="I128" s="111"/>
      <c r="J128" s="15"/>
      <c r="K128" s="15"/>
      <c r="L128" s="111"/>
    </row>
    <row r="129" spans="1:12" x14ac:dyDescent="0.2">
      <c r="A129" s="74">
        <f>SUM(A128+1)</f>
        <v>1</v>
      </c>
      <c r="B129" s="19" t="s">
        <v>471</v>
      </c>
      <c r="C129" s="102" t="s">
        <v>675</v>
      </c>
      <c r="D129" s="61">
        <v>309000</v>
      </c>
      <c r="E129" s="61">
        <v>309399</v>
      </c>
      <c r="F129" s="102" t="s">
        <v>181</v>
      </c>
      <c r="G129" s="19">
        <f>SUM(E129-D129)+1</f>
        <v>400</v>
      </c>
      <c r="H129" s="19" t="s">
        <v>78</v>
      </c>
      <c r="I129" s="102" t="s">
        <v>79</v>
      </c>
      <c r="J129" s="19" t="s">
        <v>80</v>
      </c>
      <c r="K129" s="19">
        <v>2</v>
      </c>
      <c r="L129" s="130" t="s">
        <v>81</v>
      </c>
    </row>
    <row r="130" spans="1:12" x14ac:dyDescent="0.2">
      <c r="A130" s="75">
        <f t="shared" ref="A130:A144" si="15">SUM(A129+1)</f>
        <v>2</v>
      </c>
      <c r="B130" s="17" t="s">
        <v>479</v>
      </c>
      <c r="C130" s="103" t="s">
        <v>676</v>
      </c>
      <c r="D130" s="43">
        <v>705000</v>
      </c>
      <c r="E130" s="43">
        <v>705399</v>
      </c>
      <c r="F130" s="103" t="s">
        <v>181</v>
      </c>
      <c r="G130" s="17">
        <f>SUM(E130-D130)+1</f>
        <v>400</v>
      </c>
      <c r="H130" s="17" t="s">
        <v>78</v>
      </c>
      <c r="I130" s="103" t="s">
        <v>88</v>
      </c>
      <c r="J130" s="17" t="s">
        <v>80</v>
      </c>
      <c r="K130" s="17">
        <v>3</v>
      </c>
      <c r="L130" s="131" t="s">
        <v>120</v>
      </c>
    </row>
    <row r="131" spans="1:12" x14ac:dyDescent="0.2">
      <c r="A131" s="75">
        <f t="shared" si="15"/>
        <v>3</v>
      </c>
      <c r="B131" s="17" t="s">
        <v>481</v>
      </c>
      <c r="C131" s="103" t="s">
        <v>188</v>
      </c>
      <c r="D131" s="43">
        <v>772000</v>
      </c>
      <c r="E131" s="43">
        <v>772599</v>
      </c>
      <c r="F131" s="103" t="s">
        <v>181</v>
      </c>
      <c r="G131" s="17">
        <f t="shared" ref="G131:G143" si="16">SUM(E131-D131)+1</f>
        <v>600</v>
      </c>
      <c r="H131" s="17" t="s">
        <v>78</v>
      </c>
      <c r="I131" s="103" t="s">
        <v>88</v>
      </c>
      <c r="J131" s="17" t="s">
        <v>80</v>
      </c>
      <c r="K131" s="17">
        <v>3</v>
      </c>
      <c r="L131" s="131" t="s">
        <v>89</v>
      </c>
    </row>
    <row r="132" spans="1:12" x14ac:dyDescent="0.2">
      <c r="A132" s="75">
        <f t="shared" si="15"/>
        <v>4</v>
      </c>
      <c r="B132" s="17" t="s">
        <v>475</v>
      </c>
      <c r="C132" s="103" t="s">
        <v>677</v>
      </c>
      <c r="D132" s="43">
        <v>912000</v>
      </c>
      <c r="E132" s="43">
        <v>912399</v>
      </c>
      <c r="F132" s="103" t="s">
        <v>181</v>
      </c>
      <c r="G132" s="17">
        <f t="shared" si="16"/>
        <v>400</v>
      </c>
      <c r="H132" s="17" t="s">
        <v>78</v>
      </c>
      <c r="I132" s="103" t="s">
        <v>88</v>
      </c>
      <c r="J132" s="17" t="s">
        <v>80</v>
      </c>
      <c r="K132" s="17">
        <v>3</v>
      </c>
      <c r="L132" s="131" t="s">
        <v>174</v>
      </c>
    </row>
    <row r="133" spans="1:12" x14ac:dyDescent="0.2">
      <c r="A133" s="75">
        <f t="shared" si="15"/>
        <v>5</v>
      </c>
      <c r="B133" s="17" t="s">
        <v>473</v>
      </c>
      <c r="C133" s="103" t="s">
        <v>678</v>
      </c>
      <c r="D133" s="43">
        <v>930000</v>
      </c>
      <c r="E133" s="43">
        <v>930999</v>
      </c>
      <c r="F133" s="103" t="s">
        <v>181</v>
      </c>
      <c r="G133" s="17">
        <f>SUM(E133-D133)+1</f>
        <v>1000</v>
      </c>
      <c r="H133" s="17" t="s">
        <v>78</v>
      </c>
      <c r="I133" s="103" t="s">
        <v>88</v>
      </c>
      <c r="J133" s="17" t="s">
        <v>80</v>
      </c>
      <c r="K133" s="17">
        <v>3</v>
      </c>
      <c r="L133" s="131" t="s">
        <v>174</v>
      </c>
    </row>
    <row r="134" spans="1:12" x14ac:dyDescent="0.2">
      <c r="A134" s="75">
        <f t="shared" si="15"/>
        <v>6</v>
      </c>
      <c r="B134" s="17" t="s">
        <v>477</v>
      </c>
      <c r="C134" s="103" t="s">
        <v>679</v>
      </c>
      <c r="D134" s="43">
        <v>974000</v>
      </c>
      <c r="E134" s="43">
        <v>974599</v>
      </c>
      <c r="F134" s="103" t="s">
        <v>181</v>
      </c>
      <c r="G134" s="17">
        <f t="shared" si="16"/>
        <v>600</v>
      </c>
      <c r="H134" s="17" t="s">
        <v>78</v>
      </c>
      <c r="I134" s="103" t="s">
        <v>88</v>
      </c>
      <c r="J134" s="17" t="s">
        <v>80</v>
      </c>
      <c r="K134" s="17">
        <v>3</v>
      </c>
      <c r="L134" s="131" t="s">
        <v>124</v>
      </c>
    </row>
    <row r="135" spans="1:12" x14ac:dyDescent="0.2">
      <c r="A135" s="75">
        <f t="shared" si="15"/>
        <v>7</v>
      </c>
      <c r="B135" s="17" t="s">
        <v>493</v>
      </c>
      <c r="C135" s="103" t="s">
        <v>680</v>
      </c>
      <c r="D135" s="43">
        <v>733000</v>
      </c>
      <c r="E135" s="43">
        <v>733699</v>
      </c>
      <c r="F135" s="103" t="s">
        <v>181</v>
      </c>
      <c r="G135" s="17">
        <f t="shared" si="16"/>
        <v>700</v>
      </c>
      <c r="H135" s="17" t="s">
        <v>78</v>
      </c>
      <c r="I135" s="103" t="s">
        <v>97</v>
      </c>
      <c r="J135" s="17" t="s">
        <v>80</v>
      </c>
      <c r="K135" s="17">
        <v>6</v>
      </c>
      <c r="L135" s="131" t="s">
        <v>184</v>
      </c>
    </row>
    <row r="136" spans="1:12" x14ac:dyDescent="0.2">
      <c r="A136" s="75">
        <f t="shared" si="15"/>
        <v>8</v>
      </c>
      <c r="B136" s="17" t="s">
        <v>495</v>
      </c>
      <c r="C136" s="103" t="s">
        <v>681</v>
      </c>
      <c r="D136" s="43">
        <v>744000</v>
      </c>
      <c r="E136" s="43">
        <v>744399</v>
      </c>
      <c r="F136" s="103" t="s">
        <v>181</v>
      </c>
      <c r="G136" s="17">
        <f t="shared" si="16"/>
        <v>400</v>
      </c>
      <c r="H136" s="17" t="s">
        <v>78</v>
      </c>
      <c r="I136" s="103" t="s">
        <v>97</v>
      </c>
      <c r="J136" s="17" t="s">
        <v>80</v>
      </c>
      <c r="K136" s="17">
        <v>6</v>
      </c>
      <c r="L136" s="131" t="s">
        <v>184</v>
      </c>
    </row>
    <row r="137" spans="1:12" x14ac:dyDescent="0.2">
      <c r="A137" s="75">
        <f t="shared" si="15"/>
        <v>9</v>
      </c>
      <c r="B137" s="17" t="s">
        <v>485</v>
      </c>
      <c r="C137" s="103" t="s">
        <v>682</v>
      </c>
      <c r="D137" s="43">
        <v>747000</v>
      </c>
      <c r="E137" s="43">
        <v>747399</v>
      </c>
      <c r="F137" s="103" t="s">
        <v>181</v>
      </c>
      <c r="G137" s="17">
        <f t="shared" si="16"/>
        <v>400</v>
      </c>
      <c r="H137" s="17" t="s">
        <v>78</v>
      </c>
      <c r="I137" s="103" t="s">
        <v>79</v>
      </c>
      <c r="J137" s="17" t="s">
        <v>80</v>
      </c>
      <c r="K137" s="17">
        <v>6</v>
      </c>
      <c r="L137" s="131" t="s">
        <v>184</v>
      </c>
    </row>
    <row r="138" spans="1:12" x14ac:dyDescent="0.2">
      <c r="A138" s="75">
        <f t="shared" si="15"/>
        <v>10</v>
      </c>
      <c r="B138" s="17" t="s">
        <v>491</v>
      </c>
      <c r="C138" s="103" t="s">
        <v>683</v>
      </c>
      <c r="D138" s="43">
        <v>749000</v>
      </c>
      <c r="E138" s="43">
        <v>749399</v>
      </c>
      <c r="F138" s="103" t="s">
        <v>181</v>
      </c>
      <c r="G138" s="17">
        <f t="shared" si="16"/>
        <v>400</v>
      </c>
      <c r="H138" s="17" t="s">
        <v>78</v>
      </c>
      <c r="I138" s="103" t="s">
        <v>97</v>
      </c>
      <c r="J138" s="17" t="s">
        <v>80</v>
      </c>
      <c r="K138" s="17">
        <v>6</v>
      </c>
      <c r="L138" s="131" t="s">
        <v>184</v>
      </c>
    </row>
    <row r="139" spans="1:12" x14ac:dyDescent="0.2">
      <c r="A139" s="75">
        <f t="shared" si="15"/>
        <v>11</v>
      </c>
      <c r="B139" s="17" t="s">
        <v>499</v>
      </c>
      <c r="C139" s="103" t="s">
        <v>684</v>
      </c>
      <c r="D139" s="43">
        <v>789000</v>
      </c>
      <c r="E139" s="43">
        <v>789599</v>
      </c>
      <c r="F139" s="103" t="s">
        <v>181</v>
      </c>
      <c r="G139" s="17">
        <f t="shared" si="16"/>
        <v>600</v>
      </c>
      <c r="H139" s="17" t="s">
        <v>78</v>
      </c>
      <c r="I139" s="103" t="s">
        <v>97</v>
      </c>
      <c r="J139" s="17" t="s">
        <v>80</v>
      </c>
      <c r="K139" s="17">
        <v>6</v>
      </c>
      <c r="L139" s="131" t="s">
        <v>184</v>
      </c>
    </row>
    <row r="140" spans="1:12" x14ac:dyDescent="0.2">
      <c r="A140" s="75">
        <f t="shared" si="15"/>
        <v>12</v>
      </c>
      <c r="B140" s="17" t="s">
        <v>489</v>
      </c>
      <c r="C140" s="103" t="s">
        <v>685</v>
      </c>
      <c r="D140" s="43">
        <v>899000</v>
      </c>
      <c r="E140" s="43">
        <v>899699</v>
      </c>
      <c r="F140" s="103" t="s">
        <v>181</v>
      </c>
      <c r="G140" s="17">
        <f t="shared" si="16"/>
        <v>700</v>
      </c>
      <c r="H140" s="17" t="s">
        <v>78</v>
      </c>
      <c r="I140" s="103" t="s">
        <v>79</v>
      </c>
      <c r="J140" s="17" t="s">
        <v>80</v>
      </c>
      <c r="K140" s="17">
        <v>6</v>
      </c>
      <c r="L140" s="131" t="s">
        <v>140</v>
      </c>
    </row>
    <row r="141" spans="1:12" x14ac:dyDescent="0.2">
      <c r="A141" s="75">
        <f t="shared" si="15"/>
        <v>13</v>
      </c>
      <c r="B141" s="17" t="s">
        <v>483</v>
      </c>
      <c r="C141" s="103" t="s">
        <v>686</v>
      </c>
      <c r="D141" s="43">
        <v>941000</v>
      </c>
      <c r="E141" s="43">
        <v>941399</v>
      </c>
      <c r="F141" s="103" t="s">
        <v>181</v>
      </c>
      <c r="G141" s="17">
        <f t="shared" si="16"/>
        <v>400</v>
      </c>
      <c r="H141" s="17" t="s">
        <v>78</v>
      </c>
      <c r="I141" s="103" t="s">
        <v>97</v>
      </c>
      <c r="J141" s="17" t="s">
        <v>80</v>
      </c>
      <c r="K141" s="17">
        <v>6</v>
      </c>
      <c r="L141" s="131" t="s">
        <v>98</v>
      </c>
    </row>
    <row r="142" spans="1:12" x14ac:dyDescent="0.2">
      <c r="A142" s="75">
        <f t="shared" si="15"/>
        <v>14</v>
      </c>
      <c r="B142" s="17" t="s">
        <v>487</v>
      </c>
      <c r="C142" s="103" t="s">
        <v>194</v>
      </c>
      <c r="D142" s="43">
        <v>946000</v>
      </c>
      <c r="E142" s="43">
        <v>946399</v>
      </c>
      <c r="F142" s="103" t="s">
        <v>181</v>
      </c>
      <c r="G142" s="17">
        <f t="shared" si="16"/>
        <v>400</v>
      </c>
      <c r="H142" s="17" t="s">
        <v>78</v>
      </c>
      <c r="I142" s="103" t="s">
        <v>97</v>
      </c>
      <c r="J142" s="17" t="s">
        <v>80</v>
      </c>
      <c r="K142" s="17">
        <v>6</v>
      </c>
      <c r="L142" s="131" t="s">
        <v>98</v>
      </c>
    </row>
    <row r="143" spans="1:12" x14ac:dyDescent="0.2">
      <c r="A143" s="75">
        <f t="shared" si="15"/>
        <v>15</v>
      </c>
      <c r="B143" s="17" t="s">
        <v>497</v>
      </c>
      <c r="C143" s="103" t="s">
        <v>196</v>
      </c>
      <c r="D143" s="43">
        <v>974000</v>
      </c>
      <c r="E143" s="43">
        <v>974399</v>
      </c>
      <c r="F143" s="103" t="s">
        <v>181</v>
      </c>
      <c r="G143" s="17">
        <f t="shared" si="16"/>
        <v>400</v>
      </c>
      <c r="H143" s="17" t="s">
        <v>78</v>
      </c>
      <c r="I143" s="103" t="s">
        <v>97</v>
      </c>
      <c r="J143" s="17" t="s">
        <v>80</v>
      </c>
      <c r="K143" s="17">
        <v>6</v>
      </c>
      <c r="L143" s="131" t="s">
        <v>110</v>
      </c>
    </row>
    <row r="144" spans="1:12" x14ac:dyDescent="0.2">
      <c r="A144" s="75">
        <f t="shared" si="15"/>
        <v>16</v>
      </c>
      <c r="B144" s="28"/>
      <c r="C144" s="179" t="s">
        <v>687</v>
      </c>
      <c r="D144" s="31">
        <v>956000</v>
      </c>
      <c r="E144" s="31">
        <v>956499</v>
      </c>
      <c r="F144" s="103" t="s">
        <v>181</v>
      </c>
      <c r="G144" s="17">
        <f>SUM(E144-D144)+1</f>
        <v>500</v>
      </c>
      <c r="H144" s="28" t="s">
        <v>78</v>
      </c>
      <c r="I144" s="179" t="s">
        <v>79</v>
      </c>
      <c r="J144" s="28" t="s">
        <v>80</v>
      </c>
      <c r="K144" s="28">
        <v>7</v>
      </c>
      <c r="L144" s="180" t="s">
        <v>688</v>
      </c>
    </row>
    <row r="145" spans="1:12" ht="13.5" thickBot="1" x14ac:dyDescent="0.25">
      <c r="A145" s="181"/>
      <c r="B145" s="136"/>
      <c r="C145" s="137"/>
      <c r="D145" s="16"/>
      <c r="E145" s="136"/>
      <c r="F145" s="137"/>
      <c r="G145" s="136"/>
      <c r="H145" s="136"/>
      <c r="I145" s="137"/>
      <c r="J145" s="136"/>
      <c r="K145" s="136"/>
      <c r="L145" s="168"/>
    </row>
    <row r="146" spans="1:12" x14ac:dyDescent="0.2">
      <c r="A146" s="81"/>
      <c r="B146" s="15"/>
      <c r="C146" s="111"/>
      <c r="D146" s="15"/>
      <c r="E146" s="15"/>
      <c r="F146" s="111"/>
      <c r="G146" s="15"/>
      <c r="H146" s="15"/>
      <c r="I146" s="111"/>
      <c r="J146" s="15"/>
      <c r="K146" s="15"/>
      <c r="L146" s="111"/>
    </row>
    <row r="147" spans="1:12" x14ac:dyDescent="0.2">
      <c r="A147" s="81"/>
      <c r="B147" s="15"/>
      <c r="C147" s="112" t="s">
        <v>114</v>
      </c>
      <c r="D147" s="52"/>
      <c r="E147" s="52"/>
      <c r="F147" s="112"/>
      <c r="G147" s="52">
        <f>SUM(G131+G140+G143+G142+G144)</f>
        <v>2600</v>
      </c>
      <c r="H147" s="15"/>
      <c r="I147" s="111"/>
      <c r="J147" s="15"/>
      <c r="K147" s="15"/>
      <c r="L147" s="111"/>
    </row>
    <row r="148" spans="1:12" x14ac:dyDescent="0.2">
      <c r="A148" s="81"/>
      <c r="B148" s="15"/>
      <c r="C148" s="111"/>
      <c r="D148" s="15"/>
      <c r="E148" s="15"/>
      <c r="F148" s="111"/>
      <c r="G148" s="15"/>
      <c r="H148" s="15"/>
      <c r="I148" s="111"/>
      <c r="J148" s="15"/>
      <c r="K148" s="15"/>
      <c r="L148" s="111"/>
    </row>
    <row r="149" spans="1:12" ht="13.5" thickBot="1" x14ac:dyDescent="0.25">
      <c r="A149" s="81"/>
      <c r="B149" s="15"/>
      <c r="C149" s="113" t="s">
        <v>197</v>
      </c>
      <c r="D149" s="56"/>
      <c r="E149" s="16"/>
      <c r="F149" s="111"/>
      <c r="G149" s="15"/>
      <c r="H149" s="15"/>
      <c r="I149" s="111"/>
      <c r="J149" s="15"/>
      <c r="K149" s="15"/>
      <c r="L149" s="111"/>
    </row>
    <row r="150" spans="1:12" ht="13.5" thickBot="1" x14ac:dyDescent="0.25">
      <c r="A150" s="83">
        <v>1</v>
      </c>
      <c r="B150" s="47" t="s">
        <v>501</v>
      </c>
      <c r="C150" s="114" t="s">
        <v>198</v>
      </c>
      <c r="D150" s="16">
        <v>300100</v>
      </c>
      <c r="E150" s="16">
        <v>300399</v>
      </c>
      <c r="F150" s="114" t="s">
        <v>199</v>
      </c>
      <c r="G150" s="47">
        <f>SUM((E150-D150)+1)</f>
        <v>300</v>
      </c>
      <c r="H150" s="47" t="s">
        <v>78</v>
      </c>
      <c r="I150" s="114" t="s">
        <v>79</v>
      </c>
      <c r="J150" s="47" t="s">
        <v>80</v>
      </c>
      <c r="K150" s="47">
        <v>2</v>
      </c>
      <c r="L150" s="134" t="s">
        <v>81</v>
      </c>
    </row>
    <row r="151" spans="1:12" x14ac:dyDescent="0.2">
      <c r="A151" s="81"/>
      <c r="B151" s="15"/>
      <c r="C151" s="111"/>
      <c r="D151" s="15"/>
      <c r="E151" s="15"/>
      <c r="F151" s="111"/>
      <c r="G151" s="15"/>
      <c r="H151" s="15"/>
      <c r="I151" s="111"/>
      <c r="J151" s="15"/>
      <c r="K151" s="15"/>
      <c r="L151" s="111"/>
    </row>
    <row r="152" spans="1:12" x14ac:dyDescent="0.2">
      <c r="A152" s="81"/>
      <c r="B152" s="15"/>
      <c r="C152" s="109" t="s">
        <v>114</v>
      </c>
      <c r="D152" s="53"/>
      <c r="E152" s="53"/>
      <c r="F152" s="109"/>
      <c r="G152" s="54">
        <f>SUM(G150)</f>
        <v>300</v>
      </c>
      <c r="H152" s="15"/>
      <c r="I152" s="111"/>
      <c r="J152" s="15"/>
      <c r="K152" s="15"/>
      <c r="L152" s="111"/>
    </row>
    <row r="153" spans="1:12" x14ac:dyDescent="0.2">
      <c r="A153" s="79"/>
      <c r="C153" s="115"/>
      <c r="F153" s="115"/>
      <c r="I153" s="115"/>
      <c r="L153" s="115"/>
    </row>
    <row r="154" spans="1:12" ht="13.5" thickBot="1" x14ac:dyDescent="0.25">
      <c r="A154" s="79"/>
      <c r="C154" s="116" t="s">
        <v>200</v>
      </c>
      <c r="D154" s="57"/>
      <c r="E154" s="57"/>
      <c r="F154" s="115"/>
      <c r="I154" s="115"/>
      <c r="L154" s="115"/>
    </row>
    <row r="155" spans="1:12" x14ac:dyDescent="0.2">
      <c r="A155" s="74">
        <f t="shared" ref="A155:A164" si="17">SUM(A154+1)</f>
        <v>1</v>
      </c>
      <c r="B155" s="19" t="s">
        <v>389</v>
      </c>
      <c r="C155" s="102" t="s">
        <v>201</v>
      </c>
      <c r="D155" s="43">
        <v>210000</v>
      </c>
      <c r="E155" s="43">
        <v>219999</v>
      </c>
      <c r="F155" s="102" t="s">
        <v>202</v>
      </c>
      <c r="G155" s="19">
        <f t="shared" ref="G155:G162" si="18">SUM((E155-D155)+1)</f>
        <v>10000</v>
      </c>
      <c r="H155" s="19" t="s">
        <v>203</v>
      </c>
      <c r="I155" s="102" t="s">
        <v>204</v>
      </c>
      <c r="J155" s="19" t="s">
        <v>118</v>
      </c>
      <c r="K155" s="19">
        <v>2</v>
      </c>
      <c r="L155" s="130" t="s">
        <v>359</v>
      </c>
    </row>
    <row r="156" spans="1:12" x14ac:dyDescent="0.2">
      <c r="A156" s="75">
        <f t="shared" si="17"/>
        <v>2</v>
      </c>
      <c r="B156" s="17" t="s">
        <v>505</v>
      </c>
      <c r="C156" s="103" t="s">
        <v>205</v>
      </c>
      <c r="D156" s="43">
        <v>320000</v>
      </c>
      <c r="E156" s="43">
        <v>324999</v>
      </c>
      <c r="F156" s="103" t="s">
        <v>206</v>
      </c>
      <c r="G156" s="17">
        <f t="shared" si="18"/>
        <v>5000</v>
      </c>
      <c r="H156" s="17" t="s">
        <v>203</v>
      </c>
      <c r="I156" s="103" t="s">
        <v>207</v>
      </c>
      <c r="J156" s="17">
        <v>322</v>
      </c>
      <c r="K156" s="17">
        <v>2</v>
      </c>
      <c r="L156" s="131" t="s">
        <v>81</v>
      </c>
    </row>
    <row r="157" spans="1:12" x14ac:dyDescent="0.2">
      <c r="A157" s="75">
        <f t="shared" si="17"/>
        <v>3</v>
      </c>
      <c r="B157" s="17" t="s">
        <v>502</v>
      </c>
      <c r="C157" s="103" t="s">
        <v>208</v>
      </c>
      <c r="D157" s="43">
        <v>450000</v>
      </c>
      <c r="E157" s="43">
        <v>459999</v>
      </c>
      <c r="F157" s="103" t="s">
        <v>206</v>
      </c>
      <c r="G157" s="17">
        <f t="shared" si="18"/>
        <v>10000</v>
      </c>
      <c r="H157" s="17" t="s">
        <v>203</v>
      </c>
      <c r="I157" s="103" t="s">
        <v>204</v>
      </c>
      <c r="J157" s="17">
        <v>459</v>
      </c>
      <c r="K157" s="17">
        <v>2</v>
      </c>
      <c r="L157" s="131" t="s">
        <v>359</v>
      </c>
    </row>
    <row r="158" spans="1:12" x14ac:dyDescent="0.2">
      <c r="A158" s="75">
        <f t="shared" si="17"/>
        <v>4</v>
      </c>
      <c r="B158" s="17" t="s">
        <v>504</v>
      </c>
      <c r="C158" s="103" t="s">
        <v>209</v>
      </c>
      <c r="D158" s="43">
        <v>510000</v>
      </c>
      <c r="E158" s="43">
        <v>519999</v>
      </c>
      <c r="F158" s="103" t="s">
        <v>206</v>
      </c>
      <c r="G158" s="17">
        <f t="shared" si="18"/>
        <v>10000</v>
      </c>
      <c r="H158" s="17" t="s">
        <v>203</v>
      </c>
      <c r="I158" s="103" t="s">
        <v>204</v>
      </c>
      <c r="J158" s="17" t="s">
        <v>118</v>
      </c>
      <c r="K158" s="17">
        <v>2</v>
      </c>
      <c r="L158" s="131" t="s">
        <v>359</v>
      </c>
    </row>
    <row r="159" spans="1:12" x14ac:dyDescent="0.2">
      <c r="A159" s="75">
        <f>SUM(A158+1)</f>
        <v>5</v>
      </c>
      <c r="B159" s="17" t="s">
        <v>689</v>
      </c>
      <c r="C159" s="103" t="s">
        <v>690</v>
      </c>
      <c r="D159" s="43">
        <v>530000</v>
      </c>
      <c r="E159" s="43">
        <v>539999</v>
      </c>
      <c r="F159" s="103" t="s">
        <v>206</v>
      </c>
      <c r="G159" s="17">
        <f t="shared" si="18"/>
        <v>10000</v>
      </c>
      <c r="H159" s="17" t="s">
        <v>203</v>
      </c>
      <c r="I159" s="103" t="s">
        <v>204</v>
      </c>
      <c r="J159" s="17">
        <v>539</v>
      </c>
      <c r="K159" s="17">
        <v>2</v>
      </c>
      <c r="L159" s="131" t="s">
        <v>359</v>
      </c>
    </row>
    <row r="160" spans="1:12" x14ac:dyDescent="0.2">
      <c r="A160" s="75">
        <f t="shared" si="17"/>
        <v>6</v>
      </c>
      <c r="B160" s="17" t="s">
        <v>503</v>
      </c>
      <c r="C160" s="103" t="s">
        <v>211</v>
      </c>
      <c r="D160" s="43">
        <v>540000</v>
      </c>
      <c r="E160" s="43">
        <v>549999</v>
      </c>
      <c r="F160" s="103" t="s">
        <v>206</v>
      </c>
      <c r="G160" s="17">
        <f t="shared" si="18"/>
        <v>10000</v>
      </c>
      <c r="H160" s="17" t="s">
        <v>203</v>
      </c>
      <c r="I160" s="103" t="s">
        <v>204</v>
      </c>
      <c r="J160" s="17" t="s">
        <v>118</v>
      </c>
      <c r="K160" s="17">
        <v>2</v>
      </c>
      <c r="L160" s="131" t="s">
        <v>359</v>
      </c>
    </row>
    <row r="161" spans="1:12" x14ac:dyDescent="0.2">
      <c r="A161" s="75">
        <f t="shared" si="17"/>
        <v>7</v>
      </c>
      <c r="B161" s="17" t="s">
        <v>507</v>
      </c>
      <c r="C161" s="103" t="s">
        <v>214</v>
      </c>
      <c r="D161" s="43">
        <v>800000</v>
      </c>
      <c r="E161" s="43">
        <v>804999</v>
      </c>
      <c r="F161" s="103" t="s">
        <v>206</v>
      </c>
      <c r="G161" s="17">
        <f t="shared" si="18"/>
        <v>5000</v>
      </c>
      <c r="H161" s="17" t="s">
        <v>203</v>
      </c>
      <c r="I161" s="103" t="s">
        <v>88</v>
      </c>
      <c r="J161" s="17">
        <v>802</v>
      </c>
      <c r="K161" s="17">
        <v>3</v>
      </c>
      <c r="L161" s="131" t="s">
        <v>120</v>
      </c>
    </row>
    <row r="162" spans="1:12" x14ac:dyDescent="0.2">
      <c r="A162" s="75">
        <f t="shared" si="17"/>
        <v>8</v>
      </c>
      <c r="B162" s="17" t="s">
        <v>506</v>
      </c>
      <c r="C162" s="103" t="s">
        <v>215</v>
      </c>
      <c r="D162" s="43">
        <v>820000</v>
      </c>
      <c r="E162" s="43">
        <v>829999</v>
      </c>
      <c r="F162" s="103" t="s">
        <v>206</v>
      </c>
      <c r="G162" s="17">
        <f t="shared" si="18"/>
        <v>10000</v>
      </c>
      <c r="H162" s="17" t="s">
        <v>203</v>
      </c>
      <c r="I162" s="103" t="s">
        <v>88</v>
      </c>
      <c r="J162" s="17">
        <v>829</v>
      </c>
      <c r="K162" s="17">
        <v>3</v>
      </c>
      <c r="L162" s="131" t="s">
        <v>89</v>
      </c>
    </row>
    <row r="163" spans="1:12" x14ac:dyDescent="0.2">
      <c r="A163" s="75">
        <f t="shared" si="17"/>
        <v>9</v>
      </c>
      <c r="B163" s="17" t="s">
        <v>508</v>
      </c>
      <c r="C163" s="103" t="s">
        <v>213</v>
      </c>
      <c r="D163" s="43">
        <v>710000</v>
      </c>
      <c r="E163" s="43">
        <v>714999</v>
      </c>
      <c r="F163" s="103" t="s">
        <v>206</v>
      </c>
      <c r="G163" s="17">
        <f>SUM((E163-D163)+1)</f>
        <v>5000</v>
      </c>
      <c r="H163" s="17" t="s">
        <v>203</v>
      </c>
      <c r="I163" s="103" t="s">
        <v>204</v>
      </c>
      <c r="J163" s="17">
        <v>714</v>
      </c>
      <c r="K163" s="17">
        <v>6</v>
      </c>
      <c r="L163" s="131" t="s">
        <v>184</v>
      </c>
    </row>
    <row r="164" spans="1:12" x14ac:dyDescent="0.2">
      <c r="A164" s="75">
        <f t="shared" si="17"/>
        <v>10</v>
      </c>
      <c r="B164" s="17" t="s">
        <v>509</v>
      </c>
      <c r="C164" s="103" t="s">
        <v>216</v>
      </c>
      <c r="D164" s="43">
        <v>950000</v>
      </c>
      <c r="E164" s="43">
        <v>954999</v>
      </c>
      <c r="F164" s="103" t="s">
        <v>206</v>
      </c>
      <c r="G164" s="17">
        <f>SUM((E164-D164)+1)</f>
        <v>5000</v>
      </c>
      <c r="H164" s="17" t="s">
        <v>203</v>
      </c>
      <c r="I164" s="103" t="s">
        <v>97</v>
      </c>
      <c r="J164" s="17">
        <v>954</v>
      </c>
      <c r="K164" s="17">
        <v>6</v>
      </c>
      <c r="L164" s="131" t="s">
        <v>98</v>
      </c>
    </row>
    <row r="165" spans="1:12" ht="13.5" thickBot="1" x14ac:dyDescent="0.25">
      <c r="A165" s="77"/>
      <c r="B165" s="24"/>
      <c r="C165" s="104"/>
      <c r="D165" s="45"/>
      <c r="E165" s="45"/>
      <c r="F165" s="104"/>
      <c r="G165" s="24" t="s">
        <v>16</v>
      </c>
      <c r="H165" s="24"/>
      <c r="I165" s="104"/>
      <c r="J165" s="24"/>
      <c r="K165" s="24"/>
      <c r="L165" s="132"/>
    </row>
    <row r="166" spans="1:12" x14ac:dyDescent="0.2">
      <c r="A166" s="79"/>
      <c r="C166" s="115"/>
      <c r="F166" s="115"/>
      <c r="I166" s="115"/>
      <c r="L166" s="115"/>
    </row>
    <row r="167" spans="1:12" x14ac:dyDescent="0.2">
      <c r="A167" s="79"/>
      <c r="C167" s="112" t="s">
        <v>114</v>
      </c>
      <c r="D167" s="52"/>
      <c r="E167" s="52"/>
      <c r="F167" s="112"/>
      <c r="G167" s="52">
        <f>(SUM(G160:G164))+G156+G157+G155</f>
        <v>60000</v>
      </c>
      <c r="I167" s="115"/>
      <c r="L167" s="115"/>
    </row>
    <row r="168" spans="1:12" x14ac:dyDescent="0.2">
      <c r="A168" s="79"/>
      <c r="C168" s="115"/>
      <c r="F168" s="115"/>
      <c r="I168" s="115"/>
      <c r="L168" s="115"/>
    </row>
    <row r="169" spans="1:12" ht="13.5" thickBot="1" x14ac:dyDescent="0.25">
      <c r="A169" s="79"/>
      <c r="C169" s="116" t="s">
        <v>217</v>
      </c>
      <c r="D169" s="57"/>
      <c r="E169" s="57"/>
      <c r="F169" s="115"/>
      <c r="I169" s="115"/>
      <c r="L169" s="115"/>
    </row>
    <row r="170" spans="1:12" x14ac:dyDescent="0.2">
      <c r="A170" s="74">
        <f t="shared" ref="A170:A185" si="19">SUM(A169+1)</f>
        <v>1</v>
      </c>
      <c r="B170" s="19" t="s">
        <v>524</v>
      </c>
      <c r="C170" s="102" t="s">
        <v>222</v>
      </c>
      <c r="D170" s="43">
        <v>302100</v>
      </c>
      <c r="E170" s="43">
        <v>302249</v>
      </c>
      <c r="F170" s="102" t="s">
        <v>219</v>
      </c>
      <c r="G170" s="19">
        <f t="shared" ref="G170:G184" si="20">SUM((E170-D170)+1)</f>
        <v>150</v>
      </c>
      <c r="H170" s="19" t="s">
        <v>78</v>
      </c>
      <c r="I170" s="102" t="s">
        <v>204</v>
      </c>
      <c r="J170" s="19" t="s">
        <v>118</v>
      </c>
      <c r="K170" s="19">
        <v>2</v>
      </c>
      <c r="L170" s="130" t="s">
        <v>81</v>
      </c>
    </row>
    <row r="171" spans="1:12" x14ac:dyDescent="0.2">
      <c r="A171" s="75">
        <f t="shared" si="19"/>
        <v>2</v>
      </c>
      <c r="B171" s="17" t="s">
        <v>512</v>
      </c>
      <c r="C171" s="103" t="s">
        <v>223</v>
      </c>
      <c r="D171" s="43">
        <v>304100</v>
      </c>
      <c r="E171" s="43">
        <v>304299</v>
      </c>
      <c r="F171" s="103" t="s">
        <v>219</v>
      </c>
      <c r="G171" s="17">
        <f>SUM((E171-D171)+1)</f>
        <v>200</v>
      </c>
      <c r="H171" s="17" t="s">
        <v>78</v>
      </c>
      <c r="I171" s="103" t="s">
        <v>204</v>
      </c>
      <c r="J171" s="17" t="s">
        <v>118</v>
      </c>
      <c r="K171" s="17">
        <v>2</v>
      </c>
      <c r="L171" s="131" t="s">
        <v>81</v>
      </c>
    </row>
    <row r="172" spans="1:12" x14ac:dyDescent="0.2">
      <c r="A172" s="75">
        <f t="shared" si="19"/>
        <v>3</v>
      </c>
      <c r="B172" s="17" t="s">
        <v>514</v>
      </c>
      <c r="C172" s="103" t="s">
        <v>226</v>
      </c>
      <c r="D172" s="43">
        <v>368000</v>
      </c>
      <c r="E172" s="43">
        <v>368999</v>
      </c>
      <c r="F172" s="103" t="s">
        <v>221</v>
      </c>
      <c r="G172" s="17">
        <f t="shared" si="20"/>
        <v>1000</v>
      </c>
      <c r="H172" s="17" t="s">
        <v>78</v>
      </c>
      <c r="I172" s="103" t="s">
        <v>204</v>
      </c>
      <c r="J172" s="17" t="s">
        <v>80</v>
      </c>
      <c r="K172" s="17">
        <v>2</v>
      </c>
      <c r="L172" s="131" t="s">
        <v>81</v>
      </c>
    </row>
    <row r="173" spans="1:12" x14ac:dyDescent="0.2">
      <c r="A173" s="75">
        <f t="shared" si="19"/>
        <v>4</v>
      </c>
      <c r="B173" s="17" t="s">
        <v>227</v>
      </c>
      <c r="C173" s="103" t="s">
        <v>227</v>
      </c>
      <c r="D173" s="43">
        <v>380000</v>
      </c>
      <c r="E173" s="43">
        <v>381099</v>
      </c>
      <c r="F173" s="103" t="s">
        <v>221</v>
      </c>
      <c r="G173" s="17">
        <f t="shared" si="20"/>
        <v>1100</v>
      </c>
      <c r="H173" s="17" t="s">
        <v>78</v>
      </c>
      <c r="I173" s="103" t="s">
        <v>204</v>
      </c>
      <c r="J173" s="17" t="s">
        <v>80</v>
      </c>
      <c r="K173" s="17">
        <v>2</v>
      </c>
      <c r="L173" s="131" t="s">
        <v>81</v>
      </c>
    </row>
    <row r="174" spans="1:12" x14ac:dyDescent="0.2">
      <c r="A174" s="75">
        <f t="shared" si="19"/>
        <v>5</v>
      </c>
      <c r="B174" s="17" t="s">
        <v>520</v>
      </c>
      <c r="C174" s="103" t="s">
        <v>228</v>
      </c>
      <c r="D174" s="43">
        <v>383100</v>
      </c>
      <c r="E174" s="43">
        <v>383599</v>
      </c>
      <c r="F174" s="103" t="s">
        <v>219</v>
      </c>
      <c r="G174" s="17">
        <f t="shared" si="20"/>
        <v>500</v>
      </c>
      <c r="H174" s="17" t="s">
        <v>78</v>
      </c>
      <c r="I174" s="103" t="s">
        <v>204</v>
      </c>
      <c r="J174" s="17" t="s">
        <v>118</v>
      </c>
      <c r="K174" s="17">
        <v>2</v>
      </c>
      <c r="L174" s="131" t="s">
        <v>81</v>
      </c>
    </row>
    <row r="175" spans="1:12" x14ac:dyDescent="0.2">
      <c r="A175" s="75">
        <f t="shared" si="19"/>
        <v>6</v>
      </c>
      <c r="B175" s="17" t="s">
        <v>516</v>
      </c>
      <c r="C175" s="103" t="s">
        <v>229</v>
      </c>
      <c r="D175" s="43">
        <v>385000</v>
      </c>
      <c r="E175" s="43">
        <v>385599</v>
      </c>
      <c r="F175" s="103" t="s">
        <v>219</v>
      </c>
      <c r="G175" s="17">
        <f>SUM((E175-D175)+1)</f>
        <v>600</v>
      </c>
      <c r="H175" s="17" t="s">
        <v>78</v>
      </c>
      <c r="I175" s="103" t="s">
        <v>204</v>
      </c>
      <c r="J175" s="17" t="s">
        <v>118</v>
      </c>
      <c r="K175" s="17">
        <v>2</v>
      </c>
      <c r="L175" s="131" t="s">
        <v>81</v>
      </c>
    </row>
    <row r="176" spans="1:12" x14ac:dyDescent="0.2">
      <c r="A176" s="75">
        <f t="shared" si="19"/>
        <v>7</v>
      </c>
      <c r="B176" s="17" t="s">
        <v>513</v>
      </c>
      <c r="C176" s="103" t="s">
        <v>230</v>
      </c>
      <c r="D176" s="43">
        <v>387000</v>
      </c>
      <c r="E176" s="43">
        <v>387999</v>
      </c>
      <c r="F176" s="103" t="s">
        <v>221</v>
      </c>
      <c r="G176" s="17">
        <f t="shared" si="20"/>
        <v>1000</v>
      </c>
      <c r="H176" s="17" t="s">
        <v>78</v>
      </c>
      <c r="I176" s="103" t="s">
        <v>204</v>
      </c>
      <c r="J176" s="17" t="s">
        <v>80</v>
      </c>
      <c r="K176" s="17">
        <v>2</v>
      </c>
      <c r="L176" s="131" t="s">
        <v>81</v>
      </c>
    </row>
    <row r="177" spans="1:12" x14ac:dyDescent="0.2">
      <c r="A177" s="75">
        <f t="shared" si="19"/>
        <v>8</v>
      </c>
      <c r="B177" s="17" t="s">
        <v>522</v>
      </c>
      <c r="C177" s="103" t="s">
        <v>231</v>
      </c>
      <c r="D177" s="43">
        <v>390000</v>
      </c>
      <c r="E177" s="43">
        <v>391599</v>
      </c>
      <c r="F177" s="103" t="s">
        <v>221</v>
      </c>
      <c r="G177" s="17">
        <f t="shared" si="20"/>
        <v>1600</v>
      </c>
      <c r="H177" s="17" t="s">
        <v>78</v>
      </c>
      <c r="I177" s="103" t="s">
        <v>204</v>
      </c>
      <c r="J177" s="17" t="s">
        <v>80</v>
      </c>
      <c r="K177" s="17">
        <v>2</v>
      </c>
      <c r="L177" s="131" t="s">
        <v>81</v>
      </c>
    </row>
    <row r="178" spans="1:12" x14ac:dyDescent="0.2">
      <c r="A178" s="75">
        <f t="shared" si="19"/>
        <v>9</v>
      </c>
      <c r="B178" s="17" t="s">
        <v>519</v>
      </c>
      <c r="C178" s="103" t="s">
        <v>232</v>
      </c>
      <c r="D178" s="43">
        <v>392100</v>
      </c>
      <c r="E178" s="43">
        <v>392349</v>
      </c>
      <c r="F178" s="103" t="s">
        <v>219</v>
      </c>
      <c r="G178" s="17">
        <f t="shared" si="20"/>
        <v>250</v>
      </c>
      <c r="H178" s="17" t="s">
        <v>78</v>
      </c>
      <c r="I178" s="103" t="s">
        <v>204</v>
      </c>
      <c r="J178" s="17" t="s">
        <v>118</v>
      </c>
      <c r="K178" s="17">
        <v>2</v>
      </c>
      <c r="L178" s="131" t="s">
        <v>81</v>
      </c>
    </row>
    <row r="179" spans="1:12" x14ac:dyDescent="0.2">
      <c r="A179" s="75">
        <f t="shared" si="19"/>
        <v>10</v>
      </c>
      <c r="B179" s="17" t="s">
        <v>517</v>
      </c>
      <c r="C179" s="103" t="s">
        <v>518</v>
      </c>
      <c r="D179" s="43">
        <v>722100</v>
      </c>
      <c r="E179" s="43">
        <v>722399</v>
      </c>
      <c r="F179" s="103" t="s">
        <v>219</v>
      </c>
      <c r="G179" s="17">
        <f t="shared" si="20"/>
        <v>300</v>
      </c>
      <c r="H179" s="17" t="s">
        <v>78</v>
      </c>
      <c r="I179" s="103" t="s">
        <v>204</v>
      </c>
      <c r="J179" s="17" t="s">
        <v>118</v>
      </c>
      <c r="K179" s="17">
        <v>2</v>
      </c>
      <c r="L179" s="131" t="s">
        <v>81</v>
      </c>
    </row>
    <row r="180" spans="1:12" x14ac:dyDescent="0.2">
      <c r="A180" s="75">
        <f t="shared" si="19"/>
        <v>11</v>
      </c>
      <c r="B180" s="17" t="s">
        <v>515</v>
      </c>
      <c r="C180" s="103" t="s">
        <v>245</v>
      </c>
      <c r="D180" s="43">
        <v>725000</v>
      </c>
      <c r="E180" s="43">
        <v>725599</v>
      </c>
      <c r="F180" s="103" t="s">
        <v>221</v>
      </c>
      <c r="G180" s="17">
        <f t="shared" si="20"/>
        <v>600</v>
      </c>
      <c r="H180" s="17" t="s">
        <v>78</v>
      </c>
      <c r="I180" s="103" t="s">
        <v>204</v>
      </c>
      <c r="J180" s="17" t="s">
        <v>80</v>
      </c>
      <c r="K180" s="17">
        <v>2</v>
      </c>
      <c r="L180" s="131" t="s">
        <v>81</v>
      </c>
    </row>
    <row r="181" spans="1:12" x14ac:dyDescent="0.2">
      <c r="A181" s="75">
        <f t="shared" si="19"/>
        <v>12</v>
      </c>
      <c r="B181" s="17" t="s">
        <v>510</v>
      </c>
      <c r="C181" s="103" t="s">
        <v>511</v>
      </c>
      <c r="D181" s="43">
        <v>729100</v>
      </c>
      <c r="E181" s="43">
        <v>729249</v>
      </c>
      <c r="F181" s="103" t="s">
        <v>219</v>
      </c>
      <c r="G181" s="17">
        <f t="shared" si="20"/>
        <v>150</v>
      </c>
      <c r="H181" s="17" t="s">
        <v>78</v>
      </c>
      <c r="I181" s="103" t="s">
        <v>79</v>
      </c>
      <c r="J181" s="17" t="s">
        <v>118</v>
      </c>
      <c r="K181" s="17">
        <v>2</v>
      </c>
      <c r="L181" s="131" t="s">
        <v>81</v>
      </c>
    </row>
    <row r="182" spans="1:12" x14ac:dyDescent="0.2">
      <c r="A182" s="75">
        <f t="shared" si="19"/>
        <v>13</v>
      </c>
      <c r="B182" s="17" t="s">
        <v>523</v>
      </c>
      <c r="C182" s="103" t="s">
        <v>254</v>
      </c>
      <c r="D182" s="43">
        <v>770100</v>
      </c>
      <c r="E182" s="43">
        <v>770349</v>
      </c>
      <c r="F182" s="103" t="s">
        <v>219</v>
      </c>
      <c r="G182" s="17">
        <f>SUM((E182-D182)+1)</f>
        <v>250</v>
      </c>
      <c r="H182" s="17" t="s">
        <v>78</v>
      </c>
      <c r="I182" s="103" t="s">
        <v>204</v>
      </c>
      <c r="J182" s="17" t="s">
        <v>118</v>
      </c>
      <c r="K182" s="17">
        <v>2</v>
      </c>
      <c r="L182" s="131" t="s">
        <v>81</v>
      </c>
    </row>
    <row r="183" spans="1:12" x14ac:dyDescent="0.2">
      <c r="A183" s="75">
        <f t="shared" si="19"/>
        <v>14</v>
      </c>
      <c r="B183" s="17" t="s">
        <v>525</v>
      </c>
      <c r="C183" s="103" t="s">
        <v>526</v>
      </c>
      <c r="D183" s="43">
        <v>773100</v>
      </c>
      <c r="E183" s="43">
        <v>773249</v>
      </c>
      <c r="F183" s="103" t="s">
        <v>219</v>
      </c>
      <c r="G183" s="17">
        <f t="shared" si="20"/>
        <v>150</v>
      </c>
      <c r="H183" s="17" t="s">
        <v>78</v>
      </c>
      <c r="I183" s="103" t="s">
        <v>204</v>
      </c>
      <c r="J183" s="17" t="s">
        <v>118</v>
      </c>
      <c r="K183" s="17">
        <v>2</v>
      </c>
      <c r="L183" s="131" t="s">
        <v>81</v>
      </c>
    </row>
    <row r="184" spans="1:12" x14ac:dyDescent="0.2">
      <c r="A184" s="75">
        <f t="shared" si="19"/>
        <v>15</v>
      </c>
      <c r="B184" s="17" t="s">
        <v>521</v>
      </c>
      <c r="C184" s="103" t="s">
        <v>256</v>
      </c>
      <c r="D184" s="43">
        <v>775100</v>
      </c>
      <c r="E184" s="43">
        <v>775399</v>
      </c>
      <c r="F184" s="103" t="s">
        <v>219</v>
      </c>
      <c r="G184" s="17">
        <f t="shared" si="20"/>
        <v>300</v>
      </c>
      <c r="H184" s="17" t="s">
        <v>78</v>
      </c>
      <c r="I184" s="103" t="s">
        <v>204</v>
      </c>
      <c r="J184" s="17" t="s">
        <v>118</v>
      </c>
      <c r="K184" s="17">
        <v>2</v>
      </c>
      <c r="L184" s="131" t="s">
        <v>81</v>
      </c>
    </row>
    <row r="185" spans="1:12" x14ac:dyDescent="0.2">
      <c r="A185" s="75">
        <f t="shared" si="19"/>
        <v>16</v>
      </c>
      <c r="B185" s="17" t="s">
        <v>527</v>
      </c>
      <c r="C185" s="103" t="s">
        <v>257</v>
      </c>
      <c r="D185" s="43">
        <v>777100</v>
      </c>
      <c r="E185" s="43">
        <v>777349</v>
      </c>
      <c r="F185" s="103" t="s">
        <v>219</v>
      </c>
      <c r="G185" s="17">
        <f>SUM((E185-D185)+1)</f>
        <v>250</v>
      </c>
      <c r="H185" s="17" t="s">
        <v>78</v>
      </c>
      <c r="I185" s="103" t="s">
        <v>204</v>
      </c>
      <c r="J185" s="17" t="s">
        <v>118</v>
      </c>
      <c r="K185" s="17">
        <v>2</v>
      </c>
      <c r="L185" s="131" t="s">
        <v>81</v>
      </c>
    </row>
    <row r="186" spans="1:12" x14ac:dyDescent="0.2">
      <c r="A186" s="75">
        <f t="shared" ref="A186:A201" si="21">SUM(A185+1)</f>
        <v>17</v>
      </c>
      <c r="B186" s="17" t="s">
        <v>542</v>
      </c>
      <c r="C186" s="103" t="s">
        <v>224</v>
      </c>
      <c r="D186" s="43">
        <v>312100</v>
      </c>
      <c r="E186" s="43">
        <v>312249</v>
      </c>
      <c r="F186" s="103" t="s">
        <v>219</v>
      </c>
      <c r="G186" s="17">
        <f t="shared" ref="G186:G212" si="22">SUM((E186-D186)+1)</f>
        <v>150</v>
      </c>
      <c r="H186" s="17" t="s">
        <v>78</v>
      </c>
      <c r="I186" s="103" t="s">
        <v>88</v>
      </c>
      <c r="J186" s="17" t="s">
        <v>118</v>
      </c>
      <c r="K186" s="17">
        <v>3</v>
      </c>
      <c r="L186" s="131" t="s">
        <v>225</v>
      </c>
    </row>
    <row r="187" spans="1:12" x14ac:dyDescent="0.2">
      <c r="A187" s="75">
        <f t="shared" si="21"/>
        <v>18</v>
      </c>
      <c r="B187" s="17" t="s">
        <v>533</v>
      </c>
      <c r="C187" s="103" t="s">
        <v>237</v>
      </c>
      <c r="D187" s="43">
        <v>684000</v>
      </c>
      <c r="E187" s="43">
        <v>684399</v>
      </c>
      <c r="F187" s="103" t="s">
        <v>221</v>
      </c>
      <c r="G187" s="17">
        <f t="shared" ref="G187:G217" si="23">SUM((E187-D187)+1)</f>
        <v>400</v>
      </c>
      <c r="H187" s="17" t="s">
        <v>78</v>
      </c>
      <c r="I187" s="103" t="s">
        <v>204</v>
      </c>
      <c r="J187" s="17" t="s">
        <v>80</v>
      </c>
      <c r="K187" s="17">
        <v>3</v>
      </c>
      <c r="L187" s="131" t="s">
        <v>238</v>
      </c>
    </row>
    <row r="188" spans="1:12" x14ac:dyDescent="0.2">
      <c r="A188" s="75">
        <f t="shared" si="21"/>
        <v>19</v>
      </c>
      <c r="B188" s="17" t="s">
        <v>537</v>
      </c>
      <c r="C188" s="103" t="s">
        <v>239</v>
      </c>
      <c r="D188" s="43">
        <v>688000</v>
      </c>
      <c r="E188" s="43">
        <v>688999</v>
      </c>
      <c r="F188" s="103" t="s">
        <v>221</v>
      </c>
      <c r="G188" s="17">
        <f t="shared" si="23"/>
        <v>1000</v>
      </c>
      <c r="H188" s="17" t="s">
        <v>78</v>
      </c>
      <c r="I188" s="103" t="s">
        <v>204</v>
      </c>
      <c r="J188" s="17" t="s">
        <v>80</v>
      </c>
      <c r="K188" s="17">
        <v>3</v>
      </c>
      <c r="L188" s="131" t="s">
        <v>120</v>
      </c>
    </row>
    <row r="189" spans="1:12" x14ac:dyDescent="0.2">
      <c r="A189" s="75">
        <f t="shared" si="21"/>
        <v>20</v>
      </c>
      <c r="B189" s="17" t="s">
        <v>556</v>
      </c>
      <c r="C189" s="103" t="s">
        <v>240</v>
      </c>
      <c r="D189" s="43">
        <v>701100</v>
      </c>
      <c r="E189" s="43">
        <v>701299</v>
      </c>
      <c r="F189" s="103" t="s">
        <v>219</v>
      </c>
      <c r="G189" s="17">
        <f t="shared" si="22"/>
        <v>200</v>
      </c>
      <c r="H189" s="17" t="s">
        <v>78</v>
      </c>
      <c r="I189" s="103" t="s">
        <v>88</v>
      </c>
      <c r="J189" s="17" t="s">
        <v>118</v>
      </c>
      <c r="K189" s="17">
        <v>3</v>
      </c>
      <c r="L189" s="131" t="s">
        <v>120</v>
      </c>
    </row>
    <row r="190" spans="1:12" x14ac:dyDescent="0.2">
      <c r="A190" s="75">
        <f t="shared" si="21"/>
        <v>21</v>
      </c>
      <c r="B190" s="17" t="s">
        <v>538</v>
      </c>
      <c r="C190" s="103" t="s">
        <v>241</v>
      </c>
      <c r="D190" s="43">
        <v>719000</v>
      </c>
      <c r="E190" s="43">
        <v>719499</v>
      </c>
      <c r="F190" s="103" t="s">
        <v>221</v>
      </c>
      <c r="G190" s="17">
        <f t="shared" si="23"/>
        <v>500</v>
      </c>
      <c r="H190" s="17" t="s">
        <v>78</v>
      </c>
      <c r="I190" s="103" t="s">
        <v>88</v>
      </c>
      <c r="J190" s="17" t="s">
        <v>80</v>
      </c>
      <c r="K190" s="17">
        <v>3</v>
      </c>
      <c r="L190" s="131" t="s">
        <v>120</v>
      </c>
    </row>
    <row r="191" spans="1:12" x14ac:dyDescent="0.2">
      <c r="A191" s="75">
        <f t="shared" si="21"/>
        <v>22</v>
      </c>
      <c r="B191" s="17" t="s">
        <v>552</v>
      </c>
      <c r="C191" s="103" t="s">
        <v>242</v>
      </c>
      <c r="D191" s="43">
        <v>721000</v>
      </c>
      <c r="E191" s="43">
        <v>721799</v>
      </c>
      <c r="F191" s="103" t="s">
        <v>221</v>
      </c>
      <c r="G191" s="17">
        <f t="shared" si="22"/>
        <v>800</v>
      </c>
      <c r="H191" s="17" t="s">
        <v>78</v>
      </c>
      <c r="I191" s="103" t="s">
        <v>88</v>
      </c>
      <c r="J191" s="17" t="s">
        <v>80</v>
      </c>
      <c r="K191" s="17">
        <v>3</v>
      </c>
      <c r="L191" s="131" t="s">
        <v>120</v>
      </c>
    </row>
    <row r="192" spans="1:12" x14ac:dyDescent="0.2">
      <c r="A192" s="75">
        <f t="shared" si="21"/>
        <v>23</v>
      </c>
      <c r="B192" s="17" t="s">
        <v>547</v>
      </c>
      <c r="C192" s="103" t="s">
        <v>244</v>
      </c>
      <c r="D192" s="43">
        <v>723000</v>
      </c>
      <c r="E192" s="43">
        <v>723999</v>
      </c>
      <c r="F192" s="103" t="s">
        <v>221</v>
      </c>
      <c r="G192" s="17">
        <f t="shared" si="22"/>
        <v>1000</v>
      </c>
      <c r="H192" s="17" t="s">
        <v>78</v>
      </c>
      <c r="I192" s="103" t="s">
        <v>88</v>
      </c>
      <c r="J192" s="17" t="s">
        <v>80</v>
      </c>
      <c r="K192" s="17">
        <v>3</v>
      </c>
      <c r="L192" s="131" t="s">
        <v>120</v>
      </c>
    </row>
    <row r="193" spans="1:12" x14ac:dyDescent="0.2">
      <c r="A193" s="75">
        <f t="shared" si="21"/>
        <v>24</v>
      </c>
      <c r="B193" s="17" t="s">
        <v>549</v>
      </c>
      <c r="C193" s="103" t="s">
        <v>246</v>
      </c>
      <c r="D193" s="43">
        <v>726000</v>
      </c>
      <c r="E193" s="43">
        <v>727499</v>
      </c>
      <c r="F193" s="103" t="s">
        <v>221</v>
      </c>
      <c r="G193" s="17">
        <f t="shared" si="22"/>
        <v>1500</v>
      </c>
      <c r="H193" s="17" t="s">
        <v>78</v>
      </c>
      <c r="I193" s="103" t="s">
        <v>88</v>
      </c>
      <c r="J193" s="17" t="s">
        <v>80</v>
      </c>
      <c r="K193" s="17">
        <v>3</v>
      </c>
      <c r="L193" s="131" t="s">
        <v>120</v>
      </c>
    </row>
    <row r="194" spans="1:12" x14ac:dyDescent="0.2">
      <c r="A194" s="75">
        <f t="shared" si="21"/>
        <v>25</v>
      </c>
      <c r="B194" s="17" t="s">
        <v>528</v>
      </c>
      <c r="C194" s="103" t="s">
        <v>250</v>
      </c>
      <c r="D194" s="43">
        <v>740000</v>
      </c>
      <c r="E194" s="43">
        <v>740999</v>
      </c>
      <c r="F194" s="103" t="s">
        <v>221</v>
      </c>
      <c r="G194" s="17">
        <f t="shared" si="23"/>
        <v>1000</v>
      </c>
      <c r="H194" s="17" t="s">
        <v>78</v>
      </c>
      <c r="I194" s="103" t="s">
        <v>88</v>
      </c>
      <c r="J194" s="17" t="s">
        <v>80</v>
      </c>
      <c r="K194" s="17">
        <v>3</v>
      </c>
      <c r="L194" s="131" t="s">
        <v>89</v>
      </c>
    </row>
    <row r="195" spans="1:12" x14ac:dyDescent="0.2">
      <c r="A195" s="75">
        <f t="shared" si="21"/>
        <v>26</v>
      </c>
      <c r="B195" s="17" t="s">
        <v>548</v>
      </c>
      <c r="C195" s="103" t="s">
        <v>251</v>
      </c>
      <c r="D195" s="43">
        <v>746100</v>
      </c>
      <c r="E195" s="43">
        <v>746349</v>
      </c>
      <c r="F195" s="103" t="s">
        <v>219</v>
      </c>
      <c r="G195" s="17">
        <f t="shared" si="22"/>
        <v>250</v>
      </c>
      <c r="H195" s="17" t="s">
        <v>78</v>
      </c>
      <c r="I195" s="103" t="s">
        <v>88</v>
      </c>
      <c r="J195" s="17" t="s">
        <v>118</v>
      </c>
      <c r="K195" s="17">
        <v>3</v>
      </c>
      <c r="L195" s="131" t="s">
        <v>89</v>
      </c>
    </row>
    <row r="196" spans="1:12" x14ac:dyDescent="0.2">
      <c r="A196" s="75">
        <f t="shared" si="21"/>
        <v>27</v>
      </c>
      <c r="B196" s="17" t="s">
        <v>557</v>
      </c>
      <c r="C196" s="103" t="s">
        <v>253</v>
      </c>
      <c r="D196" s="43">
        <v>751100</v>
      </c>
      <c r="E196" s="43">
        <v>751349</v>
      </c>
      <c r="F196" s="103" t="s">
        <v>219</v>
      </c>
      <c r="G196" s="17">
        <f t="shared" si="22"/>
        <v>250</v>
      </c>
      <c r="H196" s="17" t="s">
        <v>78</v>
      </c>
      <c r="I196" s="103" t="s">
        <v>88</v>
      </c>
      <c r="J196" s="17" t="s">
        <v>118</v>
      </c>
      <c r="K196" s="17">
        <v>3</v>
      </c>
      <c r="L196" s="131" t="s">
        <v>89</v>
      </c>
    </row>
    <row r="197" spans="1:12" x14ac:dyDescent="0.2">
      <c r="A197" s="75">
        <f t="shared" si="21"/>
        <v>28</v>
      </c>
      <c r="B197" s="17" t="s">
        <v>539</v>
      </c>
      <c r="C197" s="103" t="s">
        <v>258</v>
      </c>
      <c r="D197" s="43">
        <v>779100</v>
      </c>
      <c r="E197" s="43">
        <v>779349</v>
      </c>
      <c r="F197" s="103" t="s">
        <v>219</v>
      </c>
      <c r="G197" s="17">
        <f t="shared" si="23"/>
        <v>250</v>
      </c>
      <c r="H197" s="17" t="s">
        <v>78</v>
      </c>
      <c r="I197" s="103" t="s">
        <v>88</v>
      </c>
      <c r="J197" s="17" t="s">
        <v>118</v>
      </c>
      <c r="K197" s="17">
        <v>3</v>
      </c>
      <c r="L197" s="131" t="s">
        <v>89</v>
      </c>
    </row>
    <row r="198" spans="1:12" x14ac:dyDescent="0.2">
      <c r="A198" s="75">
        <f t="shared" si="21"/>
        <v>29</v>
      </c>
      <c r="B198" s="17" t="s">
        <v>261</v>
      </c>
      <c r="C198" s="103" t="s">
        <v>261</v>
      </c>
      <c r="D198" s="43">
        <v>790100</v>
      </c>
      <c r="E198" s="43">
        <v>790199</v>
      </c>
      <c r="F198" s="103" t="s">
        <v>219</v>
      </c>
      <c r="G198" s="17">
        <f t="shared" si="23"/>
        <v>100</v>
      </c>
      <c r="H198" s="17" t="s">
        <v>78</v>
      </c>
      <c r="I198" s="103" t="s">
        <v>88</v>
      </c>
      <c r="J198" s="17" t="s">
        <v>118</v>
      </c>
      <c r="K198" s="17">
        <v>3</v>
      </c>
      <c r="L198" s="131" t="s">
        <v>262</v>
      </c>
    </row>
    <row r="199" spans="1:12" x14ac:dyDescent="0.2">
      <c r="A199" s="75">
        <f t="shared" si="21"/>
        <v>30</v>
      </c>
      <c r="B199" s="17" t="s">
        <v>553</v>
      </c>
      <c r="C199" s="103" t="s">
        <v>263</v>
      </c>
      <c r="D199" s="43">
        <v>795100</v>
      </c>
      <c r="E199" s="43">
        <v>795249</v>
      </c>
      <c r="F199" s="103" t="s">
        <v>219</v>
      </c>
      <c r="G199" s="17">
        <f t="shared" si="22"/>
        <v>150</v>
      </c>
      <c r="H199" s="17" t="s">
        <v>78</v>
      </c>
      <c r="I199" s="103" t="s">
        <v>88</v>
      </c>
      <c r="J199" s="17" t="s">
        <v>118</v>
      </c>
      <c r="K199" s="17">
        <v>3</v>
      </c>
      <c r="L199" s="131" t="s">
        <v>262</v>
      </c>
    </row>
    <row r="200" spans="1:12" x14ac:dyDescent="0.2">
      <c r="A200" s="75">
        <f t="shared" si="21"/>
        <v>31</v>
      </c>
      <c r="B200" s="17" t="s">
        <v>543</v>
      </c>
      <c r="C200" s="103" t="s">
        <v>266</v>
      </c>
      <c r="D200" s="43">
        <v>870100</v>
      </c>
      <c r="E200" s="43">
        <v>870349</v>
      </c>
      <c r="F200" s="103" t="s">
        <v>219</v>
      </c>
      <c r="G200" s="17">
        <f t="shared" si="22"/>
        <v>250</v>
      </c>
      <c r="H200" s="17" t="s">
        <v>78</v>
      </c>
      <c r="I200" s="103" t="s">
        <v>88</v>
      </c>
      <c r="J200" s="17" t="s">
        <v>118</v>
      </c>
      <c r="K200" s="17">
        <v>3</v>
      </c>
      <c r="L200" s="131" t="s">
        <v>89</v>
      </c>
    </row>
    <row r="201" spans="1:12" x14ac:dyDescent="0.2">
      <c r="A201" s="75">
        <f t="shared" si="21"/>
        <v>32</v>
      </c>
      <c r="B201" s="17" t="s">
        <v>544</v>
      </c>
      <c r="C201" s="103" t="s">
        <v>267</v>
      </c>
      <c r="D201" s="43">
        <v>871000</v>
      </c>
      <c r="E201" s="43">
        <v>871999</v>
      </c>
      <c r="F201" s="103" t="s">
        <v>221</v>
      </c>
      <c r="G201" s="17">
        <f t="shared" si="22"/>
        <v>1000</v>
      </c>
      <c r="H201" s="17" t="s">
        <v>78</v>
      </c>
      <c r="I201" s="103" t="s">
        <v>88</v>
      </c>
      <c r="J201" s="17" t="s">
        <v>80</v>
      </c>
      <c r="K201" s="17">
        <v>3</v>
      </c>
      <c r="L201" s="131" t="s">
        <v>89</v>
      </c>
    </row>
    <row r="202" spans="1:12" x14ac:dyDescent="0.2">
      <c r="A202" s="75">
        <f t="shared" ref="A202:A217" si="24">SUM(A201+1)</f>
        <v>33</v>
      </c>
      <c r="B202" s="17" t="s">
        <v>529</v>
      </c>
      <c r="C202" s="103" t="s">
        <v>268</v>
      </c>
      <c r="D202" s="43">
        <v>872100</v>
      </c>
      <c r="E202" s="43">
        <v>872549</v>
      </c>
      <c r="F202" s="103" t="s">
        <v>219</v>
      </c>
      <c r="G202" s="17">
        <f t="shared" si="23"/>
        <v>450</v>
      </c>
      <c r="H202" s="17" t="s">
        <v>78</v>
      </c>
      <c r="I202" s="103" t="s">
        <v>88</v>
      </c>
      <c r="J202" s="17" t="s">
        <v>118</v>
      </c>
      <c r="K202" s="17">
        <v>3</v>
      </c>
      <c r="L202" s="131" t="s">
        <v>89</v>
      </c>
    </row>
    <row r="203" spans="1:12" x14ac:dyDescent="0.2">
      <c r="A203" s="75">
        <f t="shared" si="24"/>
        <v>34</v>
      </c>
      <c r="B203" s="17" t="s">
        <v>546</v>
      </c>
      <c r="C203" s="103" t="s">
        <v>269</v>
      </c>
      <c r="D203" s="43">
        <v>873000</v>
      </c>
      <c r="E203" s="43">
        <v>873999</v>
      </c>
      <c r="F203" s="103" t="s">
        <v>221</v>
      </c>
      <c r="G203" s="17">
        <f t="shared" si="22"/>
        <v>1000</v>
      </c>
      <c r="H203" s="17" t="s">
        <v>78</v>
      </c>
      <c r="I203" s="103" t="s">
        <v>88</v>
      </c>
      <c r="J203" s="17" t="s">
        <v>80</v>
      </c>
      <c r="K203" s="17">
        <v>3</v>
      </c>
      <c r="L203" s="131" t="s">
        <v>89</v>
      </c>
    </row>
    <row r="204" spans="1:12" x14ac:dyDescent="0.2">
      <c r="A204" s="75">
        <f t="shared" si="24"/>
        <v>35</v>
      </c>
      <c r="B204" s="17" t="s">
        <v>271</v>
      </c>
      <c r="C204" s="103" t="s">
        <v>271</v>
      </c>
      <c r="D204" s="43">
        <v>883000</v>
      </c>
      <c r="E204" s="43">
        <v>885799</v>
      </c>
      <c r="F204" s="103" t="s">
        <v>221</v>
      </c>
      <c r="G204" s="17">
        <f t="shared" si="22"/>
        <v>2800</v>
      </c>
      <c r="H204" s="17" t="s">
        <v>78</v>
      </c>
      <c r="I204" s="103" t="s">
        <v>88</v>
      </c>
      <c r="J204" s="17" t="s">
        <v>80</v>
      </c>
      <c r="K204" s="17">
        <v>3</v>
      </c>
      <c r="L204" s="131" t="s">
        <v>262</v>
      </c>
    </row>
    <row r="205" spans="1:12" x14ac:dyDescent="0.2">
      <c r="A205" s="75">
        <f t="shared" si="24"/>
        <v>36</v>
      </c>
      <c r="B205" s="17" t="s">
        <v>535</v>
      </c>
      <c r="C205" s="103" t="s">
        <v>275</v>
      </c>
      <c r="D205" s="43">
        <v>900000</v>
      </c>
      <c r="E205" s="43">
        <v>900599</v>
      </c>
      <c r="F205" s="103" t="s">
        <v>221</v>
      </c>
      <c r="G205" s="17">
        <f t="shared" si="23"/>
        <v>600</v>
      </c>
      <c r="H205" s="17" t="s">
        <v>78</v>
      </c>
      <c r="I205" s="103" t="s">
        <v>88</v>
      </c>
      <c r="J205" s="17" t="s">
        <v>80</v>
      </c>
      <c r="K205" s="17">
        <v>3</v>
      </c>
      <c r="L205" s="131" t="s">
        <v>174</v>
      </c>
    </row>
    <row r="206" spans="1:12" x14ac:dyDescent="0.2">
      <c r="A206" s="75">
        <f t="shared" si="24"/>
        <v>37</v>
      </c>
      <c r="B206" s="17" t="s">
        <v>550</v>
      </c>
      <c r="C206" s="103" t="s">
        <v>276</v>
      </c>
      <c r="D206" s="43">
        <v>904100</v>
      </c>
      <c r="E206" s="43">
        <v>904399</v>
      </c>
      <c r="F206" s="103" t="s">
        <v>219</v>
      </c>
      <c r="G206" s="17">
        <f t="shared" si="22"/>
        <v>300</v>
      </c>
      <c r="H206" s="17" t="s">
        <v>78</v>
      </c>
      <c r="I206" s="103" t="s">
        <v>88</v>
      </c>
      <c r="J206" s="17" t="s">
        <v>118</v>
      </c>
      <c r="K206" s="17">
        <v>3</v>
      </c>
      <c r="L206" s="131" t="s">
        <v>174</v>
      </c>
    </row>
    <row r="207" spans="1:12" x14ac:dyDescent="0.2">
      <c r="A207" s="75">
        <f t="shared" si="24"/>
        <v>38</v>
      </c>
      <c r="B207" s="17" t="s">
        <v>545</v>
      </c>
      <c r="C207" s="103" t="s">
        <v>277</v>
      </c>
      <c r="D207" s="43">
        <v>907100</v>
      </c>
      <c r="E207" s="43">
        <v>907199</v>
      </c>
      <c r="F207" s="103" t="s">
        <v>219</v>
      </c>
      <c r="G207" s="17">
        <f t="shared" si="22"/>
        <v>100</v>
      </c>
      <c r="H207" s="17" t="s">
        <v>78</v>
      </c>
      <c r="I207" s="103" t="s">
        <v>88</v>
      </c>
      <c r="J207" s="17" t="s">
        <v>118</v>
      </c>
      <c r="K207" s="17">
        <v>3</v>
      </c>
      <c r="L207" s="131" t="s">
        <v>174</v>
      </c>
    </row>
    <row r="208" spans="1:12" x14ac:dyDescent="0.2">
      <c r="A208" s="75">
        <f t="shared" si="24"/>
        <v>39</v>
      </c>
      <c r="B208" s="17" t="s">
        <v>475</v>
      </c>
      <c r="C208" s="103" t="s">
        <v>279</v>
      </c>
      <c r="D208" s="43">
        <v>912100</v>
      </c>
      <c r="E208" s="43">
        <v>912249</v>
      </c>
      <c r="F208" s="103" t="s">
        <v>219</v>
      </c>
      <c r="G208" s="17">
        <f t="shared" si="23"/>
        <v>150</v>
      </c>
      <c r="H208" s="17" t="s">
        <v>78</v>
      </c>
      <c r="I208" s="103" t="s">
        <v>88</v>
      </c>
      <c r="J208" s="17" t="s">
        <v>118</v>
      </c>
      <c r="K208" s="17">
        <v>3</v>
      </c>
      <c r="L208" s="131" t="s">
        <v>174</v>
      </c>
    </row>
    <row r="209" spans="1:12" x14ac:dyDescent="0.2">
      <c r="A209" s="75">
        <f t="shared" si="24"/>
        <v>40</v>
      </c>
      <c r="B209" s="17" t="s">
        <v>534</v>
      </c>
      <c r="C209" s="103" t="s">
        <v>281</v>
      </c>
      <c r="D209" s="43">
        <v>916100</v>
      </c>
      <c r="E209" s="43">
        <v>916249</v>
      </c>
      <c r="F209" s="103" t="s">
        <v>219</v>
      </c>
      <c r="G209" s="17">
        <f t="shared" si="23"/>
        <v>150</v>
      </c>
      <c r="H209" s="17" t="s">
        <v>78</v>
      </c>
      <c r="I209" s="103" t="s">
        <v>88</v>
      </c>
      <c r="J209" s="17" t="s">
        <v>118</v>
      </c>
      <c r="K209" s="17">
        <v>3</v>
      </c>
      <c r="L209" s="131" t="s">
        <v>174</v>
      </c>
    </row>
    <row r="210" spans="1:12" x14ac:dyDescent="0.2">
      <c r="A210" s="75">
        <f t="shared" si="24"/>
        <v>41</v>
      </c>
      <c r="B210" s="17" t="s">
        <v>540</v>
      </c>
      <c r="C210" s="103" t="s">
        <v>541</v>
      </c>
      <c r="D210" s="43">
        <v>919100</v>
      </c>
      <c r="E210" s="43">
        <v>919399</v>
      </c>
      <c r="F210" s="103" t="s">
        <v>219</v>
      </c>
      <c r="G210" s="17">
        <f t="shared" si="22"/>
        <v>300</v>
      </c>
      <c r="H210" s="17" t="s">
        <v>78</v>
      </c>
      <c r="I210" s="103" t="s">
        <v>79</v>
      </c>
      <c r="J210" s="17" t="s">
        <v>118</v>
      </c>
      <c r="K210" s="17">
        <v>3</v>
      </c>
      <c r="L210" s="131" t="s">
        <v>174</v>
      </c>
    </row>
    <row r="211" spans="1:12" x14ac:dyDescent="0.2">
      <c r="A211" s="75">
        <f t="shared" si="24"/>
        <v>42</v>
      </c>
      <c r="B211" s="17" t="s">
        <v>473</v>
      </c>
      <c r="C211" s="103" t="s">
        <v>284</v>
      </c>
      <c r="D211" s="43">
        <v>930000</v>
      </c>
      <c r="E211" s="43">
        <v>930599</v>
      </c>
      <c r="F211" s="103" t="s">
        <v>221</v>
      </c>
      <c r="G211" s="17">
        <f t="shared" si="23"/>
        <v>600</v>
      </c>
      <c r="H211" s="17" t="s">
        <v>78</v>
      </c>
      <c r="I211" s="103" t="s">
        <v>88</v>
      </c>
      <c r="J211" s="17" t="s">
        <v>80</v>
      </c>
      <c r="K211" s="17">
        <v>3</v>
      </c>
      <c r="L211" s="131" t="s">
        <v>174</v>
      </c>
    </row>
    <row r="212" spans="1:12" x14ac:dyDescent="0.2">
      <c r="A212" s="75">
        <f t="shared" si="24"/>
        <v>43</v>
      </c>
      <c r="B212" s="17" t="s">
        <v>551</v>
      </c>
      <c r="C212" s="103" t="s">
        <v>285</v>
      </c>
      <c r="D212" s="43">
        <v>933100</v>
      </c>
      <c r="E212" s="43">
        <v>933249</v>
      </c>
      <c r="F212" s="103" t="s">
        <v>219</v>
      </c>
      <c r="G212" s="17">
        <f t="shared" si="22"/>
        <v>150</v>
      </c>
      <c r="H212" s="17" t="s">
        <v>78</v>
      </c>
      <c r="I212" s="103" t="s">
        <v>88</v>
      </c>
      <c r="J212" s="17" t="s">
        <v>118</v>
      </c>
      <c r="K212" s="17">
        <v>3</v>
      </c>
      <c r="L212" s="131" t="s">
        <v>174</v>
      </c>
    </row>
    <row r="213" spans="1:12" x14ac:dyDescent="0.2">
      <c r="A213" s="75">
        <f t="shared" si="24"/>
        <v>44</v>
      </c>
      <c r="B213" s="17" t="s">
        <v>531</v>
      </c>
      <c r="C213" s="103" t="s">
        <v>287</v>
      </c>
      <c r="D213" s="43">
        <v>936100</v>
      </c>
      <c r="E213" s="43">
        <v>936399</v>
      </c>
      <c r="F213" s="103" t="s">
        <v>219</v>
      </c>
      <c r="G213" s="17">
        <f t="shared" si="23"/>
        <v>300</v>
      </c>
      <c r="H213" s="17" t="s">
        <v>78</v>
      </c>
      <c r="I213" s="103" t="s">
        <v>88</v>
      </c>
      <c r="J213" s="17" t="s">
        <v>118</v>
      </c>
      <c r="K213" s="17">
        <v>3</v>
      </c>
      <c r="L213" s="131" t="s">
        <v>174</v>
      </c>
    </row>
    <row r="214" spans="1:12" x14ac:dyDescent="0.2">
      <c r="A214" s="75">
        <f t="shared" si="24"/>
        <v>45</v>
      </c>
      <c r="B214" s="17" t="s">
        <v>536</v>
      </c>
      <c r="C214" s="103" t="s">
        <v>289</v>
      </c>
      <c r="D214" s="43">
        <v>938100</v>
      </c>
      <c r="E214" s="43">
        <v>938349</v>
      </c>
      <c r="F214" s="103" t="s">
        <v>219</v>
      </c>
      <c r="G214" s="17">
        <f t="shared" si="23"/>
        <v>250</v>
      </c>
      <c r="H214" s="17" t="s">
        <v>78</v>
      </c>
      <c r="I214" s="103" t="s">
        <v>88</v>
      </c>
      <c r="J214" s="17" t="s">
        <v>118</v>
      </c>
      <c r="K214" s="17">
        <v>3</v>
      </c>
      <c r="L214" s="131" t="s">
        <v>174</v>
      </c>
    </row>
    <row r="215" spans="1:12" x14ac:dyDescent="0.2">
      <c r="A215" s="75">
        <f t="shared" si="24"/>
        <v>46</v>
      </c>
      <c r="B215" s="17" t="s">
        <v>532</v>
      </c>
      <c r="C215" s="103" t="s">
        <v>292</v>
      </c>
      <c r="D215" s="43">
        <v>970100</v>
      </c>
      <c r="E215" s="43">
        <v>970399</v>
      </c>
      <c r="F215" s="103" t="s">
        <v>219</v>
      </c>
      <c r="G215" s="17">
        <f t="shared" si="23"/>
        <v>300</v>
      </c>
      <c r="H215" s="17" t="s">
        <v>78</v>
      </c>
      <c r="I215" s="103" t="s">
        <v>88</v>
      </c>
      <c r="J215" s="17" t="s">
        <v>118</v>
      </c>
      <c r="K215" s="17">
        <v>3</v>
      </c>
      <c r="L215" s="131" t="s">
        <v>124</v>
      </c>
    </row>
    <row r="216" spans="1:12" x14ac:dyDescent="0.2">
      <c r="A216" s="75">
        <f t="shared" si="24"/>
        <v>47</v>
      </c>
      <c r="B216" s="17" t="s">
        <v>477</v>
      </c>
      <c r="C216" s="103" t="s">
        <v>293</v>
      </c>
      <c r="D216" s="43">
        <v>974100</v>
      </c>
      <c r="E216" s="43">
        <v>974699</v>
      </c>
      <c r="F216" s="103" t="s">
        <v>294</v>
      </c>
      <c r="G216" s="17">
        <f t="shared" si="23"/>
        <v>600</v>
      </c>
      <c r="H216" s="17" t="s">
        <v>78</v>
      </c>
      <c r="I216" s="103" t="s">
        <v>88</v>
      </c>
      <c r="J216" s="17" t="s">
        <v>118</v>
      </c>
      <c r="K216" s="17">
        <v>3</v>
      </c>
      <c r="L216" s="131" t="s">
        <v>124</v>
      </c>
    </row>
    <row r="217" spans="1:12" x14ac:dyDescent="0.2">
      <c r="A217" s="75">
        <f t="shared" si="24"/>
        <v>48</v>
      </c>
      <c r="B217" s="17" t="s">
        <v>530</v>
      </c>
      <c r="C217" s="103" t="s">
        <v>296</v>
      </c>
      <c r="D217" s="43">
        <v>978100</v>
      </c>
      <c r="E217" s="43">
        <v>978399</v>
      </c>
      <c r="F217" s="103" t="s">
        <v>219</v>
      </c>
      <c r="G217" s="17">
        <f t="shared" si="23"/>
        <v>300</v>
      </c>
      <c r="H217" s="17" t="s">
        <v>78</v>
      </c>
      <c r="I217" s="103" t="s">
        <v>88</v>
      </c>
      <c r="J217" s="17" t="s">
        <v>118</v>
      </c>
      <c r="K217" s="17">
        <v>3</v>
      </c>
      <c r="L217" s="131" t="s">
        <v>124</v>
      </c>
    </row>
    <row r="218" spans="1:12" x14ac:dyDescent="0.2">
      <c r="A218" s="75">
        <f t="shared" ref="A218:A233" si="25">SUM(A217+1)</f>
        <v>49</v>
      </c>
      <c r="B218" s="17" t="s">
        <v>493</v>
      </c>
      <c r="C218" s="103" t="s">
        <v>233</v>
      </c>
      <c r="D218" s="43">
        <v>480100</v>
      </c>
      <c r="E218" s="43">
        <v>480299</v>
      </c>
      <c r="F218" s="103" t="s">
        <v>219</v>
      </c>
      <c r="G218" s="17">
        <f t="shared" ref="G218:G241" si="26">SUM((E218-D218)+1)</f>
        <v>200</v>
      </c>
      <c r="H218" s="17" t="s">
        <v>78</v>
      </c>
      <c r="I218" s="103" t="s">
        <v>234</v>
      </c>
      <c r="J218" s="17" t="s">
        <v>118</v>
      </c>
      <c r="K218" s="17">
        <v>5</v>
      </c>
      <c r="L218" s="131" t="s">
        <v>184</v>
      </c>
    </row>
    <row r="219" spans="1:12" x14ac:dyDescent="0.2">
      <c r="A219" s="75">
        <f t="shared" si="25"/>
        <v>50</v>
      </c>
      <c r="B219" s="17" t="s">
        <v>560</v>
      </c>
      <c r="C219" s="103" t="s">
        <v>235</v>
      </c>
      <c r="D219" s="43">
        <v>660000</v>
      </c>
      <c r="E219" s="43">
        <v>661099</v>
      </c>
      <c r="F219" s="103" t="s">
        <v>221</v>
      </c>
      <c r="G219" s="17">
        <f t="shared" si="26"/>
        <v>1100</v>
      </c>
      <c r="H219" s="17" t="s">
        <v>78</v>
      </c>
      <c r="I219" s="103" t="s">
        <v>204</v>
      </c>
      <c r="J219" s="17" t="s">
        <v>80</v>
      </c>
      <c r="K219" s="17">
        <v>5</v>
      </c>
      <c r="L219" s="131" t="s">
        <v>236</v>
      </c>
    </row>
    <row r="220" spans="1:12" x14ac:dyDescent="0.2">
      <c r="A220" s="75">
        <f t="shared" si="25"/>
        <v>51</v>
      </c>
      <c r="B220" s="17" t="s">
        <v>218</v>
      </c>
      <c r="C220" s="103" t="s">
        <v>218</v>
      </c>
      <c r="D220" s="43">
        <v>280100</v>
      </c>
      <c r="E220" s="43">
        <v>280399</v>
      </c>
      <c r="F220" s="103" t="s">
        <v>219</v>
      </c>
      <c r="G220" s="17">
        <f t="shared" si="26"/>
        <v>300</v>
      </c>
      <c r="H220" s="17" t="s">
        <v>78</v>
      </c>
      <c r="I220" s="103" t="s">
        <v>97</v>
      </c>
      <c r="J220" s="17" t="s">
        <v>118</v>
      </c>
      <c r="K220" s="17">
        <v>6</v>
      </c>
      <c r="L220" s="131" t="s">
        <v>110</v>
      </c>
    </row>
    <row r="221" spans="1:12" x14ac:dyDescent="0.2">
      <c r="A221" s="75">
        <f t="shared" si="25"/>
        <v>52</v>
      </c>
      <c r="B221" s="17" t="s">
        <v>565</v>
      </c>
      <c r="C221" s="103" t="s">
        <v>123</v>
      </c>
      <c r="D221" s="43">
        <v>287100</v>
      </c>
      <c r="E221" s="43">
        <v>287399</v>
      </c>
      <c r="F221" s="103" t="s">
        <v>219</v>
      </c>
      <c r="G221" s="17">
        <f t="shared" si="26"/>
        <v>300</v>
      </c>
      <c r="H221" s="17" t="s">
        <v>78</v>
      </c>
      <c r="I221" s="103" t="s">
        <v>97</v>
      </c>
      <c r="J221" s="17" t="s">
        <v>118</v>
      </c>
      <c r="K221" s="17">
        <v>6</v>
      </c>
      <c r="L221" s="131" t="s">
        <v>110</v>
      </c>
    </row>
    <row r="222" spans="1:12" x14ac:dyDescent="0.2">
      <c r="A222" s="75">
        <f t="shared" si="25"/>
        <v>53</v>
      </c>
      <c r="B222" s="17" t="s">
        <v>576</v>
      </c>
      <c r="C222" s="103" t="s">
        <v>220</v>
      </c>
      <c r="D222" s="43">
        <v>290000</v>
      </c>
      <c r="E222" s="43">
        <v>291999</v>
      </c>
      <c r="F222" s="103" t="s">
        <v>221</v>
      </c>
      <c r="G222" s="17">
        <f t="shared" ref="G222:G238" si="27">SUM((E222-D222)+1)</f>
        <v>2000</v>
      </c>
      <c r="H222" s="17" t="s">
        <v>78</v>
      </c>
      <c r="I222" s="103" t="s">
        <v>97</v>
      </c>
      <c r="J222" s="17" t="s">
        <v>80</v>
      </c>
      <c r="K222" s="17">
        <v>6</v>
      </c>
      <c r="L222" s="131" t="s">
        <v>110</v>
      </c>
    </row>
    <row r="223" spans="1:12" x14ac:dyDescent="0.2">
      <c r="A223" s="75">
        <f t="shared" si="25"/>
        <v>54</v>
      </c>
      <c r="B223" s="17" t="s">
        <v>563</v>
      </c>
      <c r="C223" s="103" t="s">
        <v>248</v>
      </c>
      <c r="D223" s="43">
        <v>731000</v>
      </c>
      <c r="E223" s="43">
        <v>731599</v>
      </c>
      <c r="F223" s="103" t="s">
        <v>221</v>
      </c>
      <c r="G223" s="17">
        <f t="shared" si="26"/>
        <v>600</v>
      </c>
      <c r="H223" s="17" t="s">
        <v>78</v>
      </c>
      <c r="I223" s="103" t="s">
        <v>204</v>
      </c>
      <c r="J223" s="17" t="s">
        <v>80</v>
      </c>
      <c r="K223" s="17">
        <v>6</v>
      </c>
      <c r="L223" s="131" t="s">
        <v>184</v>
      </c>
    </row>
    <row r="224" spans="1:12" x14ac:dyDescent="0.2">
      <c r="A224" s="75">
        <f t="shared" si="25"/>
        <v>55</v>
      </c>
      <c r="B224" s="17" t="s">
        <v>575</v>
      </c>
      <c r="C224" s="103" t="s">
        <v>249</v>
      </c>
      <c r="D224" s="43">
        <v>736000</v>
      </c>
      <c r="E224" s="43">
        <v>737999</v>
      </c>
      <c r="F224" s="103" t="s">
        <v>221</v>
      </c>
      <c r="G224" s="17">
        <f t="shared" si="26"/>
        <v>2000</v>
      </c>
      <c r="H224" s="17" t="s">
        <v>78</v>
      </c>
      <c r="I224" s="103" t="s">
        <v>204</v>
      </c>
      <c r="J224" s="17" t="s">
        <v>80</v>
      </c>
      <c r="K224" s="17">
        <v>6</v>
      </c>
      <c r="L224" s="131" t="s">
        <v>184</v>
      </c>
    </row>
    <row r="225" spans="1:12" x14ac:dyDescent="0.2">
      <c r="A225" s="75">
        <f t="shared" si="25"/>
        <v>56</v>
      </c>
      <c r="B225" s="17" t="s">
        <v>491</v>
      </c>
      <c r="C225" s="103" t="s">
        <v>252</v>
      </c>
      <c r="D225" s="43">
        <v>749100</v>
      </c>
      <c r="E225" s="43">
        <v>749199</v>
      </c>
      <c r="F225" s="103" t="s">
        <v>219</v>
      </c>
      <c r="G225" s="17">
        <f t="shared" si="26"/>
        <v>100</v>
      </c>
      <c r="H225" s="17" t="s">
        <v>78</v>
      </c>
      <c r="I225" s="103" t="s">
        <v>97</v>
      </c>
      <c r="J225" s="17" t="s">
        <v>118</v>
      </c>
      <c r="K225" s="17">
        <v>6</v>
      </c>
      <c r="L225" s="131" t="s">
        <v>184</v>
      </c>
    </row>
    <row r="226" spans="1:12" x14ac:dyDescent="0.2">
      <c r="A226" s="75">
        <f t="shared" si="25"/>
        <v>57</v>
      </c>
      <c r="B226" s="17" t="s">
        <v>577</v>
      </c>
      <c r="C226" s="103" t="s">
        <v>259</v>
      </c>
      <c r="D226" s="43">
        <v>780100</v>
      </c>
      <c r="E226" s="43">
        <v>780349</v>
      </c>
      <c r="F226" s="103" t="s">
        <v>219</v>
      </c>
      <c r="G226" s="17">
        <f t="shared" si="27"/>
        <v>250</v>
      </c>
      <c r="H226" s="17" t="s">
        <v>78</v>
      </c>
      <c r="I226" s="103" t="s">
        <v>97</v>
      </c>
      <c r="J226" s="17" t="s">
        <v>118</v>
      </c>
      <c r="K226" s="17">
        <v>6</v>
      </c>
      <c r="L226" s="131" t="s">
        <v>184</v>
      </c>
    </row>
    <row r="227" spans="1:12" x14ac:dyDescent="0.2">
      <c r="A227" s="75">
        <f t="shared" si="25"/>
        <v>58</v>
      </c>
      <c r="B227" s="17" t="s">
        <v>499</v>
      </c>
      <c r="C227" s="103" t="s">
        <v>260</v>
      </c>
      <c r="D227" s="43">
        <v>789100</v>
      </c>
      <c r="E227" s="43">
        <v>789199</v>
      </c>
      <c r="F227" s="103" t="s">
        <v>219</v>
      </c>
      <c r="G227" s="17">
        <f t="shared" si="27"/>
        <v>100</v>
      </c>
      <c r="H227" s="17" t="s">
        <v>78</v>
      </c>
      <c r="I227" s="103" t="s">
        <v>97</v>
      </c>
      <c r="J227" s="17" t="s">
        <v>118</v>
      </c>
      <c r="K227" s="17">
        <v>6</v>
      </c>
      <c r="L227" s="131" t="s">
        <v>184</v>
      </c>
    </row>
    <row r="228" spans="1:12" x14ac:dyDescent="0.2">
      <c r="A228" s="75">
        <f t="shared" si="25"/>
        <v>59</v>
      </c>
      <c r="B228" s="17" t="s">
        <v>571</v>
      </c>
      <c r="C228" s="103" t="s">
        <v>572</v>
      </c>
      <c r="D228" s="43">
        <v>830000</v>
      </c>
      <c r="E228" s="43">
        <v>832399</v>
      </c>
      <c r="F228" s="103" t="s">
        <v>221</v>
      </c>
      <c r="G228" s="17">
        <f t="shared" si="26"/>
        <v>2400</v>
      </c>
      <c r="H228" s="17" t="s">
        <v>78</v>
      </c>
      <c r="I228" s="103" t="s">
        <v>79</v>
      </c>
      <c r="J228" s="17" t="s">
        <v>80</v>
      </c>
      <c r="K228" s="17">
        <v>6</v>
      </c>
      <c r="L228" s="131" t="s">
        <v>262</v>
      </c>
    </row>
    <row r="229" spans="1:12" x14ac:dyDescent="0.2">
      <c r="A229" s="75">
        <f t="shared" si="25"/>
        <v>60</v>
      </c>
      <c r="B229" s="17" t="s">
        <v>579</v>
      </c>
      <c r="C229" s="103" t="s">
        <v>265</v>
      </c>
      <c r="D229" s="43">
        <v>839100</v>
      </c>
      <c r="E229" s="43">
        <v>839699</v>
      </c>
      <c r="F229" s="103" t="s">
        <v>219</v>
      </c>
      <c r="G229" s="17">
        <f t="shared" si="27"/>
        <v>600</v>
      </c>
      <c r="H229" s="17" t="s">
        <v>78</v>
      </c>
      <c r="I229" s="103" t="s">
        <v>204</v>
      </c>
      <c r="J229" s="17" t="s">
        <v>118</v>
      </c>
      <c r="K229" s="17">
        <v>6</v>
      </c>
      <c r="L229" s="131" t="s">
        <v>140</v>
      </c>
    </row>
    <row r="230" spans="1:12" x14ac:dyDescent="0.2">
      <c r="A230" s="75">
        <f t="shared" si="25"/>
        <v>61</v>
      </c>
      <c r="B230" s="17" t="s">
        <v>568</v>
      </c>
      <c r="C230" s="103" t="s">
        <v>569</v>
      </c>
      <c r="D230" s="43">
        <v>880000</v>
      </c>
      <c r="E230" s="43">
        <v>881599</v>
      </c>
      <c r="F230" s="103" t="s">
        <v>221</v>
      </c>
      <c r="G230" s="17">
        <f t="shared" si="26"/>
        <v>1600</v>
      </c>
      <c r="H230" s="17" t="s">
        <v>78</v>
      </c>
      <c r="I230" s="103" t="s">
        <v>79</v>
      </c>
      <c r="J230" s="17" t="s">
        <v>80</v>
      </c>
      <c r="K230" s="17">
        <v>6</v>
      </c>
      <c r="L230" s="131" t="s">
        <v>140</v>
      </c>
    </row>
    <row r="231" spans="1:12" x14ac:dyDescent="0.2">
      <c r="A231" s="75">
        <f t="shared" si="25"/>
        <v>62</v>
      </c>
      <c r="B231" s="17" t="s">
        <v>272</v>
      </c>
      <c r="C231" s="103" t="s">
        <v>580</v>
      </c>
      <c r="D231" s="43">
        <v>886000</v>
      </c>
      <c r="E231" s="43">
        <v>887999</v>
      </c>
      <c r="F231" s="103" t="s">
        <v>221</v>
      </c>
      <c r="G231" s="17">
        <f t="shared" si="27"/>
        <v>2000</v>
      </c>
      <c r="H231" s="17" t="s">
        <v>78</v>
      </c>
      <c r="I231" s="103" t="s">
        <v>79</v>
      </c>
      <c r="J231" s="17" t="s">
        <v>80</v>
      </c>
      <c r="K231" s="17">
        <v>6</v>
      </c>
      <c r="L231" s="131" t="s">
        <v>140</v>
      </c>
    </row>
    <row r="232" spans="1:12" x14ac:dyDescent="0.2">
      <c r="A232" s="75">
        <f t="shared" si="25"/>
        <v>63</v>
      </c>
      <c r="B232" s="17" t="s">
        <v>561</v>
      </c>
      <c r="C232" s="103" t="s">
        <v>562</v>
      </c>
      <c r="D232" s="43">
        <v>889100</v>
      </c>
      <c r="E232" s="43">
        <v>889299</v>
      </c>
      <c r="F232" s="103" t="s">
        <v>219</v>
      </c>
      <c r="G232" s="17">
        <f t="shared" si="26"/>
        <v>200</v>
      </c>
      <c r="H232" s="17" t="s">
        <v>78</v>
      </c>
      <c r="I232" s="103" t="s">
        <v>79</v>
      </c>
      <c r="J232" s="17" t="s">
        <v>118</v>
      </c>
      <c r="K232" s="17">
        <v>6</v>
      </c>
      <c r="L232" s="131" t="s">
        <v>140</v>
      </c>
    </row>
    <row r="233" spans="1:12" x14ac:dyDescent="0.2">
      <c r="A233" s="75">
        <f t="shared" si="25"/>
        <v>64</v>
      </c>
      <c r="B233" s="17" t="s">
        <v>691</v>
      </c>
      <c r="C233" s="103" t="s">
        <v>278</v>
      </c>
      <c r="D233" s="43">
        <v>910000</v>
      </c>
      <c r="E233" s="43">
        <v>911699</v>
      </c>
      <c r="F233" s="103" t="s">
        <v>221</v>
      </c>
      <c r="G233" s="17">
        <f t="shared" si="26"/>
        <v>1700</v>
      </c>
      <c r="H233" s="17" t="s">
        <v>78</v>
      </c>
      <c r="I233" s="103" t="s">
        <v>97</v>
      </c>
      <c r="J233" s="17" t="s">
        <v>80</v>
      </c>
      <c r="K233" s="17">
        <v>6</v>
      </c>
      <c r="L233" s="131" t="s">
        <v>98</v>
      </c>
    </row>
    <row r="234" spans="1:12" x14ac:dyDescent="0.2">
      <c r="A234" s="75">
        <f t="shared" ref="A234:A241" si="28">SUM(A233+1)</f>
        <v>65</v>
      </c>
      <c r="B234" s="17" t="s">
        <v>566</v>
      </c>
      <c r="C234" s="103" t="s">
        <v>280</v>
      </c>
      <c r="D234" s="43">
        <v>915000</v>
      </c>
      <c r="E234" s="43">
        <v>915999</v>
      </c>
      <c r="F234" s="103" t="s">
        <v>221</v>
      </c>
      <c r="G234" s="17">
        <f t="shared" si="26"/>
        <v>1000</v>
      </c>
      <c r="H234" s="17" t="s">
        <v>78</v>
      </c>
      <c r="I234" s="103" t="s">
        <v>97</v>
      </c>
      <c r="J234" s="17" t="s">
        <v>80</v>
      </c>
      <c r="K234" s="17">
        <v>6</v>
      </c>
      <c r="L234" s="131" t="s">
        <v>98</v>
      </c>
    </row>
    <row r="235" spans="1:12" x14ac:dyDescent="0.2">
      <c r="A235" s="75">
        <f t="shared" si="28"/>
        <v>66</v>
      </c>
      <c r="B235" s="17" t="s">
        <v>578</v>
      </c>
      <c r="C235" s="103" t="s">
        <v>282</v>
      </c>
      <c r="D235" s="43">
        <v>918000</v>
      </c>
      <c r="E235" s="43">
        <v>918319</v>
      </c>
      <c r="F235" s="103" t="s">
        <v>221</v>
      </c>
      <c r="G235" s="17">
        <f t="shared" si="27"/>
        <v>320</v>
      </c>
      <c r="H235" s="17" t="s">
        <v>78</v>
      </c>
      <c r="I235" s="103" t="s">
        <v>97</v>
      </c>
      <c r="J235" s="17" t="s">
        <v>80</v>
      </c>
      <c r="K235" s="17">
        <v>6</v>
      </c>
      <c r="L235" s="131" t="s">
        <v>98</v>
      </c>
    </row>
    <row r="236" spans="1:12" x14ac:dyDescent="0.2">
      <c r="A236" s="75">
        <f t="shared" si="28"/>
        <v>67</v>
      </c>
      <c r="B236" s="17" t="s">
        <v>581</v>
      </c>
      <c r="C236" s="103" t="s">
        <v>286</v>
      </c>
      <c r="D236" s="43">
        <v>934100</v>
      </c>
      <c r="E236" s="43">
        <v>934199</v>
      </c>
      <c r="F236" s="103" t="s">
        <v>219</v>
      </c>
      <c r="G236" s="17">
        <f t="shared" si="27"/>
        <v>100</v>
      </c>
      <c r="H236" s="17" t="s">
        <v>78</v>
      </c>
      <c r="I236" s="103" t="s">
        <v>97</v>
      </c>
      <c r="J236" s="17" t="s">
        <v>118</v>
      </c>
      <c r="K236" s="17">
        <v>6</v>
      </c>
      <c r="L236" s="131" t="s">
        <v>98</v>
      </c>
    </row>
    <row r="237" spans="1:12" x14ac:dyDescent="0.2">
      <c r="A237" s="75">
        <f t="shared" si="28"/>
        <v>68</v>
      </c>
      <c r="B237" s="17" t="s">
        <v>574</v>
      </c>
      <c r="C237" s="103" t="s">
        <v>288</v>
      </c>
      <c r="D237" s="43">
        <v>937000</v>
      </c>
      <c r="E237" s="43">
        <v>937299</v>
      </c>
      <c r="F237" s="103" t="s">
        <v>221</v>
      </c>
      <c r="G237" s="17">
        <f t="shared" si="26"/>
        <v>300</v>
      </c>
      <c r="H237" s="17" t="s">
        <v>78</v>
      </c>
      <c r="I237" s="103" t="s">
        <v>97</v>
      </c>
      <c r="J237" s="17" t="s">
        <v>80</v>
      </c>
      <c r="K237" s="17">
        <v>6</v>
      </c>
      <c r="L237" s="131" t="s">
        <v>98</v>
      </c>
    </row>
    <row r="238" spans="1:12" x14ac:dyDescent="0.2">
      <c r="A238" s="75">
        <f t="shared" si="28"/>
        <v>69</v>
      </c>
      <c r="B238" s="17" t="s">
        <v>582</v>
      </c>
      <c r="C238" s="103" t="s">
        <v>290</v>
      </c>
      <c r="D238" s="43">
        <v>939100</v>
      </c>
      <c r="E238" s="43">
        <v>939249</v>
      </c>
      <c r="F238" s="103" t="s">
        <v>219</v>
      </c>
      <c r="G238" s="17">
        <f t="shared" si="27"/>
        <v>150</v>
      </c>
      <c r="H238" s="17" t="s">
        <v>78</v>
      </c>
      <c r="I238" s="103" t="s">
        <v>97</v>
      </c>
      <c r="J238" s="17" t="s">
        <v>118</v>
      </c>
      <c r="K238" s="17">
        <v>6</v>
      </c>
      <c r="L238" s="131" t="s">
        <v>98</v>
      </c>
    </row>
    <row r="239" spans="1:12" x14ac:dyDescent="0.2">
      <c r="A239" s="75">
        <f t="shared" si="28"/>
        <v>70</v>
      </c>
      <c r="B239" s="17" t="s">
        <v>483</v>
      </c>
      <c r="C239" s="103" t="s">
        <v>291</v>
      </c>
      <c r="D239" s="43">
        <v>941100</v>
      </c>
      <c r="E239" s="43">
        <v>941249</v>
      </c>
      <c r="F239" s="103" t="s">
        <v>219</v>
      </c>
      <c r="G239" s="17">
        <f t="shared" si="26"/>
        <v>150</v>
      </c>
      <c r="H239" s="17" t="s">
        <v>78</v>
      </c>
      <c r="I239" s="103" t="s">
        <v>97</v>
      </c>
      <c r="J239" s="17" t="s">
        <v>118</v>
      </c>
      <c r="K239" s="17">
        <v>6</v>
      </c>
      <c r="L239" s="131" t="s">
        <v>98</v>
      </c>
    </row>
    <row r="240" spans="1:12" x14ac:dyDescent="0.2">
      <c r="A240" s="75">
        <f t="shared" si="28"/>
        <v>71</v>
      </c>
      <c r="B240" s="17" t="s">
        <v>567</v>
      </c>
      <c r="C240" s="103" t="s">
        <v>295</v>
      </c>
      <c r="D240" s="43">
        <v>977100</v>
      </c>
      <c r="E240" s="43">
        <v>977699</v>
      </c>
      <c r="F240" s="103" t="s">
        <v>219</v>
      </c>
      <c r="G240" s="17">
        <f t="shared" si="26"/>
        <v>600</v>
      </c>
      <c r="H240" s="17" t="s">
        <v>78</v>
      </c>
      <c r="I240" s="103" t="s">
        <v>97</v>
      </c>
      <c r="J240" s="17" t="s">
        <v>118</v>
      </c>
      <c r="K240" s="17">
        <v>6</v>
      </c>
      <c r="L240" s="131" t="s">
        <v>110</v>
      </c>
    </row>
    <row r="241" spans="1:12" x14ac:dyDescent="0.2">
      <c r="A241" s="75">
        <f t="shared" si="28"/>
        <v>72</v>
      </c>
      <c r="B241" s="17" t="s">
        <v>570</v>
      </c>
      <c r="C241" s="103" t="s">
        <v>297</v>
      </c>
      <c r="D241" s="43">
        <v>979100</v>
      </c>
      <c r="E241" s="43">
        <v>979249</v>
      </c>
      <c r="F241" s="103" t="s">
        <v>219</v>
      </c>
      <c r="G241" s="17">
        <f t="shared" si="26"/>
        <v>150</v>
      </c>
      <c r="H241" s="17" t="s">
        <v>78</v>
      </c>
      <c r="I241" s="103" t="s">
        <v>97</v>
      </c>
      <c r="J241" s="17" t="s">
        <v>118</v>
      </c>
      <c r="K241" s="17">
        <v>6</v>
      </c>
      <c r="L241" s="131" t="s">
        <v>110</v>
      </c>
    </row>
    <row r="242" spans="1:12" ht="13.5" thickBot="1" x14ac:dyDescent="0.25">
      <c r="A242" s="77"/>
      <c r="B242" s="24"/>
      <c r="C242" s="104"/>
      <c r="D242" s="45"/>
      <c r="E242" s="45"/>
      <c r="F242" s="104"/>
      <c r="G242" s="24" t="s">
        <v>16</v>
      </c>
      <c r="H242" s="24"/>
      <c r="I242" s="104"/>
      <c r="J242" s="24"/>
      <c r="K242" s="24"/>
      <c r="L242" s="132"/>
    </row>
    <row r="243" spans="1:12" x14ac:dyDescent="0.2">
      <c r="A243" s="79"/>
      <c r="C243" s="115"/>
      <c r="F243" s="115"/>
      <c r="I243" s="115"/>
      <c r="L243" s="115"/>
    </row>
    <row r="244" spans="1:12" x14ac:dyDescent="0.2">
      <c r="A244" s="79"/>
      <c r="C244" s="112" t="s">
        <v>114</v>
      </c>
      <c r="D244" s="52"/>
      <c r="E244" s="52"/>
      <c r="F244" s="112"/>
      <c r="G244" s="52">
        <f>SUM(G170:G241)</f>
        <v>43770</v>
      </c>
      <c r="I244" s="115"/>
      <c r="L244" s="115"/>
    </row>
    <row r="245" spans="1:12" x14ac:dyDescent="0.2">
      <c r="A245" s="79"/>
      <c r="C245" s="115"/>
      <c r="F245" s="115"/>
      <c r="I245" s="115"/>
      <c r="L245" s="115"/>
    </row>
    <row r="246" spans="1:12" x14ac:dyDescent="0.2">
      <c r="A246" s="79"/>
      <c r="C246" s="117" t="s">
        <v>583</v>
      </c>
      <c r="D246" s="62"/>
      <c r="E246" s="62"/>
      <c r="F246" s="117"/>
      <c r="G246" s="62">
        <f>SUM(G41+G96+G126+G147+G152+G167+G244)</f>
        <v>583752</v>
      </c>
      <c r="I246" s="115"/>
      <c r="L246" s="115"/>
    </row>
    <row r="247" spans="1:12" x14ac:dyDescent="0.2">
      <c r="A247" s="79"/>
      <c r="C247" s="115"/>
      <c r="F247" s="115"/>
      <c r="I247" s="115"/>
      <c r="L247" s="115"/>
    </row>
    <row r="248" spans="1:12" ht="13.5" thickBot="1" x14ac:dyDescent="0.25">
      <c r="A248" s="79"/>
      <c r="C248" s="116" t="s">
        <v>299</v>
      </c>
      <c r="D248" s="57"/>
      <c r="E248" s="13"/>
      <c r="F248" s="115"/>
      <c r="I248" s="115"/>
      <c r="L248" s="115"/>
    </row>
    <row r="249" spans="1:12" x14ac:dyDescent="0.2">
      <c r="A249" s="74">
        <v>1</v>
      </c>
      <c r="B249" s="19"/>
      <c r="C249" s="102" t="s">
        <v>300</v>
      </c>
      <c r="D249" s="61">
        <v>982000</v>
      </c>
      <c r="E249" s="61">
        <v>982999</v>
      </c>
      <c r="F249" s="102" t="s">
        <v>301</v>
      </c>
      <c r="G249" s="19">
        <f>SUM((E249-D249)+1)</f>
        <v>1000</v>
      </c>
      <c r="H249" s="19" t="s">
        <v>129</v>
      </c>
      <c r="I249" s="102" t="s">
        <v>79</v>
      </c>
      <c r="J249" s="19" t="s">
        <v>80</v>
      </c>
      <c r="K249" s="19">
        <v>2</v>
      </c>
      <c r="L249" s="130" t="s">
        <v>359</v>
      </c>
    </row>
    <row r="250" spans="1:12" ht="13.5" thickBot="1" x14ac:dyDescent="0.25">
      <c r="A250" s="176">
        <v>2</v>
      </c>
      <c r="B250" s="16"/>
      <c r="C250" s="104" t="s">
        <v>585</v>
      </c>
      <c r="D250" s="177">
        <v>983000</v>
      </c>
      <c r="E250" s="136">
        <v>983999</v>
      </c>
      <c r="F250" s="104"/>
      <c r="G250" s="24"/>
      <c r="H250" s="24" t="s">
        <v>129</v>
      </c>
      <c r="I250" s="104"/>
      <c r="J250" s="24" t="s">
        <v>80</v>
      </c>
      <c r="K250" s="24">
        <v>2</v>
      </c>
      <c r="L250" s="132" t="s">
        <v>359</v>
      </c>
    </row>
    <row r="251" spans="1:12" x14ac:dyDescent="0.2">
      <c r="A251" s="79"/>
      <c r="B251" s="15"/>
      <c r="C251" s="111" t="s">
        <v>16</v>
      </c>
      <c r="D251" s="15"/>
      <c r="E251" s="15"/>
      <c r="F251" s="111"/>
      <c r="G251" s="15"/>
      <c r="H251" s="15"/>
      <c r="I251" s="111"/>
      <c r="J251" s="15"/>
      <c r="K251" s="15"/>
      <c r="L251" s="111"/>
    </row>
    <row r="252" spans="1:12" ht="13.5" thickBot="1" x14ac:dyDescent="0.25">
      <c r="A252" s="79"/>
      <c r="C252" s="116" t="s">
        <v>302</v>
      </c>
      <c r="D252" s="13"/>
      <c r="E252" s="13"/>
      <c r="F252" s="115"/>
      <c r="I252" s="115"/>
      <c r="L252" s="115"/>
    </row>
    <row r="253" spans="1:12" x14ac:dyDescent="0.2">
      <c r="A253" s="74">
        <v>1</v>
      </c>
      <c r="B253" s="19"/>
      <c r="C253" s="102" t="s">
        <v>303</v>
      </c>
      <c r="D253" s="43">
        <v>400000</v>
      </c>
      <c r="E253" s="43">
        <v>599999</v>
      </c>
      <c r="F253" s="102"/>
      <c r="G253" s="19" t="s">
        <v>16</v>
      </c>
      <c r="H253" s="19"/>
      <c r="I253" s="102" t="s">
        <v>79</v>
      </c>
      <c r="J253" s="19" t="s">
        <v>80</v>
      </c>
      <c r="K253" s="19">
        <v>9</v>
      </c>
      <c r="L253" s="130" t="s">
        <v>16</v>
      </c>
    </row>
    <row r="254" spans="1:12" ht="13.5" thickBot="1" x14ac:dyDescent="0.25">
      <c r="A254" s="77">
        <v>2</v>
      </c>
      <c r="B254" s="24"/>
      <c r="C254" s="104" t="s">
        <v>304</v>
      </c>
      <c r="D254" s="45">
        <v>700000</v>
      </c>
      <c r="E254" s="45">
        <v>899999</v>
      </c>
      <c r="F254" s="104"/>
      <c r="G254" s="24" t="s">
        <v>16</v>
      </c>
      <c r="H254" s="24"/>
      <c r="I254" s="104" t="s">
        <v>79</v>
      </c>
      <c r="J254" s="24" t="s">
        <v>80</v>
      </c>
      <c r="K254" s="24">
        <v>9</v>
      </c>
      <c r="L254" s="132" t="s">
        <v>16</v>
      </c>
    </row>
    <row r="255" spans="1:12" x14ac:dyDescent="0.2">
      <c r="A255" s="15"/>
      <c r="B255" s="15"/>
      <c r="C255" s="111"/>
      <c r="D255" s="15"/>
      <c r="E255" s="15"/>
      <c r="F255" s="15"/>
      <c r="G255" s="15"/>
      <c r="H255" s="15"/>
      <c r="I255" s="111"/>
      <c r="J255" s="15"/>
      <c r="K255" s="15"/>
      <c r="L255" s="111"/>
    </row>
    <row r="256" spans="1:12" x14ac:dyDescent="0.2">
      <c r="C256" s="115"/>
    </row>
    <row r="257" spans="1:13" x14ac:dyDescent="0.2">
      <c r="A257" s="15" t="s">
        <v>305</v>
      </c>
      <c r="B257" s="15"/>
      <c r="C257" s="111"/>
      <c r="D257" s="15"/>
      <c r="E257" s="15"/>
      <c r="F257" s="15"/>
      <c r="G257" s="15"/>
      <c r="H257" s="15"/>
      <c r="I257" s="15"/>
      <c r="J257" s="15"/>
      <c r="K257" s="15"/>
      <c r="L257" s="15"/>
      <c r="M257" s="15"/>
    </row>
    <row r="258" spans="1:13" x14ac:dyDescent="0.2">
      <c r="A258" s="15"/>
      <c r="B258" s="15"/>
      <c r="C258" s="111"/>
      <c r="D258" s="15"/>
      <c r="E258" s="15"/>
      <c r="F258" s="15"/>
      <c r="G258" s="15"/>
      <c r="H258" s="15"/>
      <c r="I258" s="15"/>
      <c r="J258" s="15"/>
      <c r="K258" s="15"/>
      <c r="L258" s="15"/>
      <c r="M258" s="15"/>
    </row>
    <row r="259" spans="1:13" x14ac:dyDescent="0.2">
      <c r="A259" s="15"/>
      <c r="B259" s="15" t="s">
        <v>588</v>
      </c>
      <c r="C259" s="111" t="s">
        <v>306</v>
      </c>
      <c r="D259" s="15"/>
      <c r="E259" s="15"/>
      <c r="F259" s="15"/>
      <c r="G259" s="15"/>
      <c r="H259" s="15"/>
      <c r="I259" s="15"/>
      <c r="J259" s="15"/>
      <c r="K259" s="15"/>
      <c r="L259" s="15"/>
      <c r="M259" s="15"/>
    </row>
    <row r="260" spans="1:13" x14ac:dyDescent="0.2">
      <c r="A260" s="15"/>
      <c r="B260" s="15" t="s">
        <v>589</v>
      </c>
      <c r="C260" s="111" t="s">
        <v>307</v>
      </c>
      <c r="D260" s="15"/>
      <c r="E260" s="15"/>
      <c r="F260" s="15"/>
      <c r="G260" s="15"/>
      <c r="H260" s="15"/>
      <c r="I260" s="15"/>
      <c r="J260" s="15"/>
      <c r="K260" s="15"/>
      <c r="L260" s="15"/>
      <c r="M260" s="15"/>
    </row>
    <row r="261" spans="1:13" x14ac:dyDescent="0.2">
      <c r="A261" s="15"/>
      <c r="B261" s="15" t="s">
        <v>590</v>
      </c>
      <c r="C261" s="111" t="s">
        <v>308</v>
      </c>
      <c r="D261" s="15"/>
      <c r="E261" s="15"/>
      <c r="F261" s="15"/>
      <c r="G261" s="15"/>
      <c r="H261" s="15"/>
      <c r="I261" s="15"/>
      <c r="J261" s="15"/>
      <c r="K261" s="15"/>
      <c r="L261" s="15"/>
      <c r="M261" s="15"/>
    </row>
    <row r="262" spans="1:13" x14ac:dyDescent="0.2">
      <c r="A262" s="15"/>
      <c r="B262" s="15" t="s">
        <v>591</v>
      </c>
      <c r="C262" s="111" t="s">
        <v>309</v>
      </c>
      <c r="D262" s="15"/>
      <c r="E262" s="15"/>
      <c r="F262" s="15"/>
      <c r="G262" s="15"/>
      <c r="H262" s="15"/>
      <c r="I262" s="15"/>
      <c r="J262" s="15"/>
      <c r="K262" s="15"/>
      <c r="L262" s="15"/>
      <c r="M262" s="15"/>
    </row>
    <row r="263" spans="1:13" x14ac:dyDescent="0.2">
      <c r="A263" s="15"/>
      <c r="B263" s="15" t="s">
        <v>592</v>
      </c>
      <c r="C263" s="111" t="s">
        <v>310</v>
      </c>
      <c r="D263" s="15"/>
      <c r="E263" s="15"/>
      <c r="F263" s="15"/>
      <c r="G263" s="15"/>
      <c r="H263" s="15"/>
      <c r="I263" s="15"/>
      <c r="J263" s="15"/>
      <c r="K263" s="15"/>
      <c r="L263" s="15"/>
      <c r="M263" s="15"/>
    </row>
    <row r="264" spans="1:13" x14ac:dyDescent="0.2">
      <c r="A264" s="15"/>
      <c r="B264" s="15" t="s">
        <v>593</v>
      </c>
      <c r="C264" s="111" t="s">
        <v>311</v>
      </c>
      <c r="D264" s="15"/>
      <c r="E264" s="15"/>
      <c r="F264" s="15"/>
      <c r="G264" s="15"/>
      <c r="H264" s="15"/>
      <c r="I264" s="15"/>
      <c r="J264" s="15"/>
      <c r="K264" s="15"/>
      <c r="L264" s="15"/>
      <c r="M264" s="15"/>
    </row>
    <row r="265" spans="1:13" x14ac:dyDescent="0.2">
      <c r="A265" s="15"/>
      <c r="B265" s="15" t="s">
        <v>594</v>
      </c>
      <c r="C265" s="111" t="s">
        <v>312</v>
      </c>
      <c r="D265" s="15"/>
      <c r="E265" s="15"/>
      <c r="F265" s="15"/>
      <c r="G265" s="15"/>
      <c r="H265" s="15"/>
      <c r="I265" s="15"/>
      <c r="J265" s="15"/>
      <c r="K265" s="15"/>
      <c r="L265" s="15"/>
      <c r="M265" s="15"/>
    </row>
    <row r="266" spans="1:13" x14ac:dyDescent="0.2">
      <c r="A266" s="15"/>
      <c r="B266" s="15" t="s">
        <v>595</v>
      </c>
      <c r="C266" s="111" t="s">
        <v>313</v>
      </c>
      <c r="D266" s="15"/>
      <c r="E266" s="15"/>
      <c r="F266" s="15"/>
      <c r="G266" s="15"/>
      <c r="H266" s="15"/>
      <c r="I266" s="15"/>
      <c r="J266" s="15"/>
      <c r="K266" s="15"/>
      <c r="L266" s="15"/>
      <c r="M266" s="15"/>
    </row>
    <row r="267" spans="1:13" x14ac:dyDescent="0.2">
      <c r="A267" s="15"/>
      <c r="B267" s="15" t="s">
        <v>596</v>
      </c>
      <c r="C267" s="111" t="s">
        <v>314</v>
      </c>
      <c r="D267" s="15"/>
      <c r="E267" s="15"/>
      <c r="F267" s="15"/>
      <c r="G267" s="15"/>
      <c r="H267" s="15"/>
      <c r="I267" s="15"/>
      <c r="J267" s="15"/>
      <c r="K267" s="15"/>
      <c r="L267" s="15"/>
      <c r="M267" s="15"/>
    </row>
    <row r="268" spans="1:13" x14ac:dyDescent="0.2">
      <c r="A268" s="15"/>
      <c r="B268" s="15" t="s">
        <v>597</v>
      </c>
      <c r="C268" s="111" t="s">
        <v>315</v>
      </c>
      <c r="D268" s="15"/>
      <c r="E268" s="15"/>
      <c r="F268" s="15"/>
      <c r="G268" s="15"/>
      <c r="H268" s="15"/>
      <c r="I268" s="15"/>
      <c r="J268" s="15"/>
      <c r="K268" s="15"/>
      <c r="L268" s="15"/>
      <c r="M268" s="15"/>
    </row>
    <row r="269" spans="1:13" x14ac:dyDescent="0.2">
      <c r="A269" s="15"/>
      <c r="B269" s="15" t="s">
        <v>598</v>
      </c>
      <c r="C269" s="111" t="s">
        <v>316</v>
      </c>
      <c r="D269" s="15"/>
      <c r="E269" s="15"/>
      <c r="F269" s="15"/>
      <c r="G269" s="15"/>
      <c r="H269" s="15"/>
      <c r="I269" s="15"/>
      <c r="J269" s="15"/>
      <c r="K269" s="15"/>
      <c r="L269" s="15"/>
      <c r="M269" s="15"/>
    </row>
    <row r="270" spans="1:13" x14ac:dyDescent="0.2">
      <c r="A270" s="15"/>
      <c r="B270" s="15" t="s">
        <v>599</v>
      </c>
      <c r="C270" s="111" t="s">
        <v>317</v>
      </c>
      <c r="D270" s="15"/>
      <c r="E270" s="15"/>
      <c r="F270" s="15"/>
      <c r="G270" s="15"/>
      <c r="H270" s="15"/>
      <c r="I270" s="15"/>
      <c r="J270" s="15"/>
      <c r="K270" s="15"/>
      <c r="L270" s="15"/>
      <c r="M270" s="15"/>
    </row>
    <row r="271" spans="1:13" x14ac:dyDescent="0.2">
      <c r="A271" s="15"/>
      <c r="B271" s="15"/>
      <c r="C271" s="111" t="s">
        <v>318</v>
      </c>
      <c r="D271" s="15"/>
      <c r="E271" s="15"/>
      <c r="F271" s="15"/>
      <c r="G271" s="15"/>
      <c r="H271" s="15"/>
      <c r="I271" s="15"/>
      <c r="J271" s="15"/>
      <c r="K271" s="15"/>
      <c r="L271" s="15"/>
      <c r="M271" s="15"/>
    </row>
    <row r="272" spans="1:13" x14ac:dyDescent="0.2">
      <c r="A272" s="15"/>
      <c r="B272" s="15"/>
      <c r="C272" s="111" t="s">
        <v>319</v>
      </c>
      <c r="D272" s="15"/>
      <c r="E272" s="15"/>
      <c r="F272" s="15"/>
      <c r="G272" s="15"/>
      <c r="H272" s="15"/>
      <c r="I272" s="15"/>
      <c r="J272" s="15"/>
      <c r="K272" s="15"/>
      <c r="L272" s="15"/>
      <c r="M272" s="15"/>
    </row>
    <row r="273" spans="1:13" x14ac:dyDescent="0.2">
      <c r="A273" s="15"/>
      <c r="B273" s="15"/>
      <c r="C273" s="111" t="s">
        <v>320</v>
      </c>
      <c r="D273" s="15"/>
      <c r="E273" s="15"/>
      <c r="F273" s="15"/>
      <c r="G273" s="15"/>
      <c r="H273" s="15"/>
      <c r="I273" s="15"/>
      <c r="J273" s="15"/>
      <c r="K273" s="15"/>
      <c r="L273" s="15"/>
      <c r="M273" s="15"/>
    </row>
    <row r="274" spans="1:13" x14ac:dyDescent="0.2">
      <c r="A274" s="15"/>
      <c r="B274" s="15"/>
      <c r="C274" s="111" t="s">
        <v>321</v>
      </c>
      <c r="D274" s="15"/>
      <c r="E274" s="15"/>
      <c r="F274" s="15"/>
      <c r="G274" s="15"/>
      <c r="H274" s="15"/>
      <c r="I274" s="15"/>
      <c r="J274" s="15"/>
      <c r="K274" s="15"/>
      <c r="L274" s="15"/>
      <c r="M274" s="15"/>
    </row>
    <row r="275" spans="1:13" x14ac:dyDescent="0.2">
      <c r="A275" s="15"/>
      <c r="B275" s="15" t="s">
        <v>692</v>
      </c>
      <c r="C275" s="111" t="s">
        <v>693</v>
      </c>
      <c r="D275" s="15"/>
      <c r="E275" s="15"/>
      <c r="F275" s="15"/>
      <c r="G275" s="15"/>
      <c r="H275" s="15"/>
      <c r="I275" s="15"/>
      <c r="J275" s="15"/>
      <c r="K275" s="15"/>
      <c r="L275" s="15"/>
      <c r="M275" s="15"/>
    </row>
    <row r="276" spans="1:13" x14ac:dyDescent="0.2">
      <c r="A276" s="15"/>
      <c r="B276" s="15"/>
      <c r="C276" s="111" t="s">
        <v>694</v>
      </c>
      <c r="D276" s="15"/>
      <c r="E276" s="15"/>
      <c r="F276" s="15"/>
      <c r="G276" s="15"/>
      <c r="H276" s="15"/>
      <c r="I276" s="15"/>
      <c r="J276" s="15"/>
      <c r="K276" s="15"/>
      <c r="L276" s="15"/>
      <c r="M276" s="15"/>
    </row>
    <row r="277" spans="1:13" x14ac:dyDescent="0.2">
      <c r="A277" s="15"/>
      <c r="B277" s="15"/>
      <c r="C277" s="111" t="s">
        <v>319</v>
      </c>
      <c r="D277" s="15"/>
      <c r="E277" s="15"/>
      <c r="F277" s="15"/>
      <c r="G277" s="15"/>
      <c r="H277" s="15"/>
      <c r="I277" s="15"/>
      <c r="J277" s="15"/>
      <c r="K277" s="15"/>
      <c r="L277" s="15"/>
      <c r="M277" s="15"/>
    </row>
    <row r="278" spans="1:13" x14ac:dyDescent="0.2">
      <c r="A278" s="15"/>
      <c r="B278" s="15"/>
      <c r="C278" s="178" t="s">
        <v>695</v>
      </c>
      <c r="D278" s="15"/>
      <c r="E278" s="15"/>
      <c r="F278" s="15"/>
      <c r="G278" s="15"/>
      <c r="H278" s="15"/>
      <c r="I278" s="15"/>
      <c r="J278" s="15"/>
      <c r="K278" s="15"/>
      <c r="L278" s="15"/>
      <c r="M278" s="15"/>
    </row>
    <row r="279" spans="1:13" x14ac:dyDescent="0.2">
      <c r="A279" s="15"/>
      <c r="B279" s="15"/>
      <c r="C279" s="178" t="s">
        <v>696</v>
      </c>
      <c r="D279" s="15"/>
      <c r="E279" s="15"/>
      <c r="F279" s="15"/>
      <c r="G279" s="15"/>
      <c r="H279" s="15"/>
      <c r="I279" s="15"/>
      <c r="J279" s="15"/>
      <c r="K279" s="15"/>
      <c r="L279" s="15"/>
      <c r="M279" s="15"/>
    </row>
    <row r="280" spans="1:13" x14ac:dyDescent="0.2">
      <c r="A280" s="15"/>
      <c r="B280" s="15" t="s">
        <v>600</v>
      </c>
      <c r="C280" s="111" t="s">
        <v>322</v>
      </c>
      <c r="D280" s="15"/>
      <c r="E280" s="15"/>
      <c r="F280" s="15"/>
      <c r="G280" s="15"/>
      <c r="H280" s="15"/>
      <c r="I280" s="15"/>
      <c r="J280" s="15"/>
      <c r="K280" s="15"/>
      <c r="L280" s="15"/>
      <c r="M280" s="15"/>
    </row>
    <row r="281" spans="1:13" x14ac:dyDescent="0.2">
      <c r="B281" s="15" t="s">
        <v>601</v>
      </c>
      <c r="C281" s="111" t="s">
        <v>602</v>
      </c>
    </row>
    <row r="282" spans="1:13" x14ac:dyDescent="0.2">
      <c r="C282" s="115"/>
    </row>
  </sheetData>
  <phoneticPr fontId="6" type="noConversion"/>
  <printOptions horizontalCentered="1" verticalCentered="1"/>
  <pageMargins left="0.75" right="0.32" top="1" bottom="1" header="0.511811024" footer="0.19"/>
  <pageSetup paperSize="9" orientation="portrait" r:id="rId1"/>
  <headerFooter alignWithMargins="0">
    <oddFooter>Página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M48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3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3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3" x14ac:dyDescent="0.2">
      <c r="A3" s="38" t="s">
        <v>11</v>
      </c>
      <c r="B3" s="34"/>
      <c r="C3" s="34"/>
      <c r="D3" s="194"/>
      <c r="E3" s="38" t="s">
        <v>697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3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3" ht="13.5" thickBot="1" x14ac:dyDescent="0.25">
      <c r="A5" s="208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3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3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3" ht="13.5" thickBot="1" x14ac:dyDescent="0.25">
      <c r="A8" s="26" t="s">
        <v>16</v>
      </c>
      <c r="B8" s="26"/>
      <c r="C8" s="342" t="s">
        <v>775</v>
      </c>
      <c r="D8" s="343"/>
      <c r="E8" s="26"/>
      <c r="F8" s="26"/>
      <c r="G8" s="26"/>
      <c r="H8" s="26"/>
      <c r="I8" s="26"/>
      <c r="J8" s="26"/>
      <c r="K8" s="26"/>
      <c r="L8" s="26"/>
    </row>
    <row r="9" spans="1:13" x14ac:dyDescent="0.2">
      <c r="A9" s="344">
        <f>+Hoja2!$A$9</f>
        <v>1</v>
      </c>
      <c r="B9" s="297" t="str">
        <f>+Hoja2!$B$9</f>
        <v>BPICH</v>
      </c>
      <c r="C9" s="340" t="str">
        <f>+Hoja2!$C$9</f>
        <v>B. PICHINCHA/DINERS-INQ1</v>
      </c>
      <c r="D9" s="297">
        <f>+Hoja2!$D$9</f>
        <v>980980</v>
      </c>
      <c r="E9" s="295">
        <f>+Hoja2!$E$9</f>
        <v>981999</v>
      </c>
      <c r="F9" s="340" t="str">
        <f>+Hoja2!$F$9</f>
        <v>CONCENTRADOR</v>
      </c>
      <c r="G9" s="297">
        <f>+Hoja2!$G$9</f>
        <v>1020</v>
      </c>
      <c r="H9" s="297" t="str">
        <f>+Hoja2!$H$9</f>
        <v>B</v>
      </c>
      <c r="I9" s="340" t="str">
        <f>+Hoja2!$I$9</f>
        <v>TDQ2/1</v>
      </c>
      <c r="J9" s="297" t="str">
        <f>+Hoja2!$J$9</f>
        <v>SI</v>
      </c>
      <c r="K9" s="297">
        <f>+Hoja2!$K$9</f>
        <v>2</v>
      </c>
      <c r="L9" s="296" t="str">
        <f>+Hoja2!$L$9</f>
        <v>QUITO</v>
      </c>
      <c r="M9" s="274"/>
    </row>
    <row r="10" spans="1:13" x14ac:dyDescent="0.2">
      <c r="A10" s="339">
        <f>SUM(A9)+1</f>
        <v>2</v>
      </c>
      <c r="B10" s="221" t="s">
        <v>771</v>
      </c>
      <c r="C10" s="275" t="s">
        <v>772</v>
      </c>
      <c r="D10" s="221">
        <v>970000</v>
      </c>
      <c r="E10" s="224">
        <v>971499</v>
      </c>
      <c r="F10" s="275" t="s">
        <v>86</v>
      </c>
      <c r="G10" s="221">
        <f>E10-D10+1</f>
        <v>1500</v>
      </c>
      <c r="H10" s="221" t="s">
        <v>78</v>
      </c>
      <c r="I10" s="275" t="s">
        <v>83</v>
      </c>
      <c r="J10" s="221" t="s">
        <v>80</v>
      </c>
      <c r="K10" s="221">
        <v>2</v>
      </c>
      <c r="L10" s="223" t="s">
        <v>359</v>
      </c>
      <c r="M10" s="274"/>
    </row>
    <row r="11" spans="1:13" x14ac:dyDescent="0.2">
      <c r="A11" s="339">
        <f t="shared" ref="A11:A39" si="0">SUM(A10)+1</f>
        <v>3</v>
      </c>
      <c r="B11" s="232" t="str">
        <f>+Hoja2!$B$10</f>
        <v>CCL2</v>
      </c>
      <c r="C11" s="341" t="str">
        <f>+Hoja2!$C$10</f>
        <v>CARCELÉN 2-COT2</v>
      </c>
      <c r="D11" s="232">
        <f>+Hoja2!$D$10</f>
        <v>481000</v>
      </c>
      <c r="E11" s="243">
        <f>+Hoja2!$E$10</f>
        <v>485999</v>
      </c>
      <c r="F11" s="341" t="str">
        <f>+Hoja2!$F$10</f>
        <v>CONCENTRADOR</v>
      </c>
      <c r="G11" s="221">
        <f t="shared" ref="G11:G39" si="1">E11-D11+1</f>
        <v>5000</v>
      </c>
      <c r="H11" s="232" t="str">
        <f>+Hoja2!$H$10</f>
        <v>B</v>
      </c>
      <c r="I11" s="341" t="str">
        <f>+Hoja2!$I$10</f>
        <v>TDQ2/1</v>
      </c>
      <c r="J11" s="232" t="str">
        <f>+Hoja2!$J$10</f>
        <v>SI</v>
      </c>
      <c r="K11" s="232">
        <f>+Hoja2!$K$10</f>
        <v>2</v>
      </c>
      <c r="L11" s="338" t="str">
        <f>+Hoja2!$L$10</f>
        <v>QUITO</v>
      </c>
      <c r="M11" s="274"/>
    </row>
    <row r="12" spans="1:13" x14ac:dyDescent="0.2">
      <c r="A12" s="339">
        <f t="shared" si="0"/>
        <v>4</v>
      </c>
      <c r="B12" s="221" t="str">
        <f>+Hoja2!$B$11</f>
        <v>COT2</v>
      </c>
      <c r="C12" s="275" t="str">
        <f>+Hoja2!$C$11</f>
        <v>COTOCOLLAO 2</v>
      </c>
      <c r="D12" s="221">
        <f>+Hoja2!$D$11</f>
        <v>290000</v>
      </c>
      <c r="E12" s="224">
        <f>+Hoja2!$E$11</f>
        <v>299999</v>
      </c>
      <c r="F12" s="275" t="str">
        <f>+Hoja2!$F$11</f>
        <v>E10B-OCB283</v>
      </c>
      <c r="G12" s="221">
        <f t="shared" si="1"/>
        <v>10000</v>
      </c>
      <c r="H12" s="221" t="str">
        <f>+Hoja2!$H$11</f>
        <v>B</v>
      </c>
      <c r="I12" s="275" t="str">
        <f>+Hoja2!$I$11</f>
        <v>TDQ2/1</v>
      </c>
      <c r="J12" s="221" t="str">
        <f>+Hoja2!$J$11</f>
        <v>SI</v>
      </c>
      <c r="K12" s="221">
        <f>+Hoja2!$K$11</f>
        <v>2</v>
      </c>
      <c r="L12" s="223" t="str">
        <f>+Hoja2!$L$11</f>
        <v>QUITO</v>
      </c>
      <c r="M12" s="274"/>
    </row>
    <row r="13" spans="1:13" x14ac:dyDescent="0.2">
      <c r="A13" s="339">
        <f t="shared" si="0"/>
        <v>5</v>
      </c>
      <c r="B13" s="221" t="str">
        <f>+Hoja2!$B$12</f>
        <v>COT2</v>
      </c>
      <c r="C13" s="275" t="str">
        <f>+Hoja2!$C$12</f>
        <v>COTOCOLLAO 2</v>
      </c>
      <c r="D13" s="221">
        <f>+Hoja2!$D$12</f>
        <v>590000</v>
      </c>
      <c r="E13" s="224">
        <f>+Hoja2!$E$12</f>
        <v>599999</v>
      </c>
      <c r="F13" s="275" t="str">
        <f>+Hoja2!$F$12</f>
        <v>E10B-OCB283</v>
      </c>
      <c r="G13" s="221">
        <f t="shared" si="1"/>
        <v>10000</v>
      </c>
      <c r="H13" s="221" t="str">
        <f>+Hoja2!$H$12</f>
        <v>B</v>
      </c>
      <c r="I13" s="275" t="str">
        <f>+Hoja2!$I$12</f>
        <v>TDQ2/1</v>
      </c>
      <c r="J13" s="221" t="str">
        <f>+Hoja2!$J$12</f>
        <v>SI</v>
      </c>
      <c r="K13" s="221">
        <f>+Hoja2!$K$12</f>
        <v>2</v>
      </c>
      <c r="L13" s="223" t="str">
        <f>+Hoja2!$L$12</f>
        <v>QUITO</v>
      </c>
      <c r="M13" s="274"/>
    </row>
    <row r="14" spans="1:13" x14ac:dyDescent="0.2">
      <c r="A14" s="339">
        <f t="shared" si="0"/>
        <v>6</v>
      </c>
      <c r="B14" s="221" t="str">
        <f>+Hoja2!$B$13</f>
        <v>COT2</v>
      </c>
      <c r="C14" s="275" t="str">
        <f>+Hoja2!$C$13</f>
        <v xml:space="preserve">COTOCOLLAO 2   </v>
      </c>
      <c r="D14" s="221">
        <f>+Hoja2!$D$13</f>
        <v>530000</v>
      </c>
      <c r="E14" s="224">
        <f>+Hoja2!$E$13</f>
        <v>539999</v>
      </c>
      <c r="F14" s="275" t="str">
        <f>+Hoja2!$F$13</f>
        <v>E10B-OCB283</v>
      </c>
      <c r="G14" s="221">
        <f t="shared" si="1"/>
        <v>10000</v>
      </c>
      <c r="H14" s="221" t="str">
        <f>+Hoja2!$H$13</f>
        <v>B</v>
      </c>
      <c r="I14" s="275" t="str">
        <f>+Hoja2!$I$13</f>
        <v>TDQ2/1</v>
      </c>
      <c r="J14" s="221" t="str">
        <f>+Hoja2!$J$13</f>
        <v>SI</v>
      </c>
      <c r="K14" s="221">
        <f>+Hoja2!$K$13</f>
        <v>2</v>
      </c>
      <c r="L14" s="223" t="str">
        <f>+Hoja2!$L$13</f>
        <v>QUITO</v>
      </c>
      <c r="M14" s="274"/>
    </row>
    <row r="15" spans="1:13" x14ac:dyDescent="0.2">
      <c r="A15" s="339">
        <f t="shared" si="0"/>
        <v>7</v>
      </c>
      <c r="B15" s="221" t="str">
        <f>+Hoja2!$B$14</f>
        <v>ECD1</v>
      </c>
      <c r="C15" s="275" t="str">
        <f>+Hoja2!$C$14</f>
        <v>EL CONDADO</v>
      </c>
      <c r="D15" s="221">
        <f>+Hoja2!$D$14</f>
        <v>490000</v>
      </c>
      <c r="E15" s="224">
        <f>+Hoja2!$E$14</f>
        <v>498327</v>
      </c>
      <c r="F15" s="275" t="str">
        <f>+Hoja2!$F$14</f>
        <v>E10B-OCB283</v>
      </c>
      <c r="G15" s="221">
        <f t="shared" si="1"/>
        <v>8328</v>
      </c>
      <c r="H15" s="221" t="str">
        <f>+Hoja2!$H$14</f>
        <v>B</v>
      </c>
      <c r="I15" s="275" t="str">
        <f>+Hoja2!$I$14</f>
        <v>TDQ2/1</v>
      </c>
      <c r="J15" s="221" t="str">
        <f>+Hoja2!$J$14</f>
        <v>SI</v>
      </c>
      <c r="K15" s="221">
        <f>+Hoja2!$K$14</f>
        <v>2</v>
      </c>
      <c r="L15" s="223" t="str">
        <f>+Hoja2!$L$14</f>
        <v>QUITO</v>
      </c>
      <c r="M15" s="274"/>
    </row>
    <row r="16" spans="1:13" x14ac:dyDescent="0.2">
      <c r="A16" s="339">
        <f t="shared" si="0"/>
        <v>8</v>
      </c>
      <c r="B16" s="221" t="str">
        <f>+Hoja2!$B$15</f>
        <v>ELJR</v>
      </c>
      <c r="C16" s="275" t="str">
        <f>+Hoja2!$C$15</f>
        <v>EL JARDÍN - INQ4</v>
      </c>
      <c r="D16" s="221">
        <f>+Hoja2!$D$15</f>
        <v>980000</v>
      </c>
      <c r="E16" s="224">
        <f>+Hoja2!$E$15</f>
        <v>980317</v>
      </c>
      <c r="F16" s="275" t="str">
        <f>+Hoja2!$F$15</f>
        <v>CONCENTRADOR</v>
      </c>
      <c r="G16" s="221">
        <f t="shared" si="1"/>
        <v>318</v>
      </c>
      <c r="H16" s="221" t="str">
        <f>+Hoja2!$H$15</f>
        <v>B</v>
      </c>
      <c r="I16" s="275" t="str">
        <f>+Hoja2!$I$15</f>
        <v>TDQ2/1</v>
      </c>
      <c r="J16" s="221" t="str">
        <f>+Hoja2!$J$15</f>
        <v>SI</v>
      </c>
      <c r="K16" s="221">
        <f>+Hoja2!$K$15</f>
        <v>2</v>
      </c>
      <c r="L16" s="223" t="str">
        <f>+Hoja2!$L$15</f>
        <v>QUITO</v>
      </c>
      <c r="M16" s="274"/>
    </row>
    <row r="17" spans="1:13" x14ac:dyDescent="0.2">
      <c r="A17" s="339">
        <f t="shared" si="0"/>
        <v>9</v>
      </c>
      <c r="B17" s="221" t="str">
        <f>+Hoja2!$B$16</f>
        <v>GJL1</v>
      </c>
      <c r="C17" s="275" t="str">
        <f>+Hoja2!$C$16</f>
        <v>GUAJALÓ 1</v>
      </c>
      <c r="D17" s="221">
        <f>+Hoja2!$D$16</f>
        <v>670000</v>
      </c>
      <c r="E17" s="224">
        <f>+Hoja2!$E$16</f>
        <v>685535</v>
      </c>
      <c r="F17" s="275" t="str">
        <f>+Hoja2!$F$16</f>
        <v>E10B-OCB283</v>
      </c>
      <c r="G17" s="221">
        <f t="shared" si="1"/>
        <v>15536</v>
      </c>
      <c r="H17" s="221" t="str">
        <f>+Hoja2!$H$16</f>
        <v>B</v>
      </c>
      <c r="I17" s="275" t="str">
        <f>+Hoja2!$I$16</f>
        <v>TDQ2/1</v>
      </c>
      <c r="J17" s="221" t="str">
        <f>+Hoja2!$J$16</f>
        <v>SI</v>
      </c>
      <c r="K17" s="221">
        <f>+Hoja2!$K$16</f>
        <v>2</v>
      </c>
      <c r="L17" s="223" t="str">
        <f>+Hoja2!$L$16</f>
        <v>QUITO</v>
      </c>
      <c r="M17" s="274"/>
    </row>
    <row r="18" spans="1:13" x14ac:dyDescent="0.2">
      <c r="A18" s="339">
        <f t="shared" si="0"/>
        <v>10</v>
      </c>
      <c r="B18" s="221" t="str">
        <f>+Hoja2!$B$17</f>
        <v>INQ1</v>
      </c>
      <c r="C18" s="275" t="str">
        <f>+Hoja2!$C$17</f>
        <v>IÑAQUITO 1</v>
      </c>
      <c r="D18" s="221">
        <f>+Hoja2!$D$17</f>
        <v>240000</v>
      </c>
      <c r="E18" s="224">
        <f>+Hoja2!$E$17</f>
        <v>249999</v>
      </c>
      <c r="F18" s="275" t="str">
        <f>+Hoja2!$F$17</f>
        <v>E10B-OCB283</v>
      </c>
      <c r="G18" s="221">
        <f t="shared" si="1"/>
        <v>10000</v>
      </c>
      <c r="H18" s="221" t="str">
        <f>+Hoja2!$H$17</f>
        <v>B</v>
      </c>
      <c r="I18" s="275" t="str">
        <f>+Hoja2!$I$17</f>
        <v>TDQ2</v>
      </c>
      <c r="J18" s="221" t="str">
        <f>+Hoja2!$J$17</f>
        <v>SI</v>
      </c>
      <c r="K18" s="221">
        <f>+Hoja2!$K$17</f>
        <v>2</v>
      </c>
      <c r="L18" s="223" t="str">
        <f>+Hoja2!$L$17</f>
        <v>QUITO</v>
      </c>
      <c r="M18" s="274"/>
    </row>
    <row r="19" spans="1:13" x14ac:dyDescent="0.2">
      <c r="A19" s="339">
        <f t="shared" si="0"/>
        <v>11</v>
      </c>
      <c r="B19" s="221" t="str">
        <f>+Hoja2!$B$18</f>
        <v>INQ1</v>
      </c>
      <c r="C19" s="275" t="str">
        <f>+Hoja2!$C$18</f>
        <v>IÑAQUITO 1</v>
      </c>
      <c r="D19" s="221">
        <f>+Hoja2!$D$18</f>
        <v>260000</v>
      </c>
      <c r="E19" s="224">
        <f>+Hoja2!$E$18</f>
        <v>269999</v>
      </c>
      <c r="F19" s="275" t="str">
        <f>+Hoja2!$F$18</f>
        <v>E10B-OCB283</v>
      </c>
      <c r="G19" s="221">
        <f t="shared" si="1"/>
        <v>10000</v>
      </c>
      <c r="H19" s="221" t="str">
        <f>+Hoja2!$H$18</f>
        <v>B</v>
      </c>
      <c r="I19" s="275" t="str">
        <f>+Hoja2!$I$18</f>
        <v>TDQ2</v>
      </c>
      <c r="J19" s="221" t="str">
        <f>+Hoja2!$J$18</f>
        <v>SI</v>
      </c>
      <c r="K19" s="221">
        <f>+Hoja2!$K$18</f>
        <v>2</v>
      </c>
      <c r="L19" s="223" t="str">
        <f>+Hoja2!$L$18</f>
        <v>QUITO</v>
      </c>
      <c r="M19" s="274"/>
    </row>
    <row r="20" spans="1:13" x14ac:dyDescent="0.2">
      <c r="A20" s="339">
        <f t="shared" si="0"/>
        <v>12</v>
      </c>
      <c r="B20" s="221" t="str">
        <f>+Hoja2!$B$19</f>
        <v>INQ1</v>
      </c>
      <c r="C20" s="275" t="str">
        <f>+Hoja2!$C$19</f>
        <v>IÑAQUITO 1</v>
      </c>
      <c r="D20" s="221">
        <f>+Hoja2!$D$19</f>
        <v>920000</v>
      </c>
      <c r="E20" s="224">
        <f>+Hoja2!$E$19</f>
        <v>924477</v>
      </c>
      <c r="F20" s="275" t="str">
        <f>+Hoja2!$F$19</f>
        <v>E10B-OCB283</v>
      </c>
      <c r="G20" s="221">
        <f t="shared" si="1"/>
        <v>4478</v>
      </c>
      <c r="H20" s="221" t="str">
        <f>+Hoja2!$H$19</f>
        <v>B</v>
      </c>
      <c r="I20" s="275" t="str">
        <f>+Hoja2!$I$19</f>
        <v>TDQ2</v>
      </c>
      <c r="J20" s="221" t="str">
        <f>+Hoja2!$J$19</f>
        <v>SI</v>
      </c>
      <c r="K20" s="221">
        <f>+Hoja2!$K$19</f>
        <v>2</v>
      </c>
      <c r="L20" s="223" t="str">
        <f>+Hoja2!$L$19</f>
        <v>QUITO</v>
      </c>
      <c r="M20" s="274"/>
    </row>
    <row r="21" spans="1:13" x14ac:dyDescent="0.2">
      <c r="A21" s="339">
        <f t="shared" si="0"/>
        <v>13</v>
      </c>
      <c r="B21" s="221" t="str">
        <f>+Hoja2!$B$20</f>
        <v>INQ4</v>
      </c>
      <c r="C21" s="275" t="str">
        <f>+Hoja2!$C$20</f>
        <v>IÑAQUITO 4</v>
      </c>
      <c r="D21" s="221">
        <f>+Hoja2!$D$20</f>
        <v>250000</v>
      </c>
      <c r="E21" s="224">
        <f>+Hoja2!$E$20</f>
        <v>259999</v>
      </c>
      <c r="F21" s="275" t="str">
        <f>+Hoja2!$F$20</f>
        <v>E10B-OCB181</v>
      </c>
      <c r="G21" s="221">
        <f t="shared" si="1"/>
        <v>10000</v>
      </c>
      <c r="H21" s="221" t="str">
        <f>+Hoja2!$H$20</f>
        <v>B</v>
      </c>
      <c r="I21" s="275" t="str">
        <f>+Hoja2!$I$20</f>
        <v>TDQ2/1</v>
      </c>
      <c r="J21" s="221" t="str">
        <f>+Hoja2!$J$20</f>
        <v>SI</v>
      </c>
      <c r="K21" s="221">
        <f>+Hoja2!$K$20</f>
        <v>2</v>
      </c>
      <c r="L21" s="223" t="str">
        <f>+Hoja2!$L$20</f>
        <v>QUITO</v>
      </c>
      <c r="M21" s="274"/>
    </row>
    <row r="22" spans="1:13" x14ac:dyDescent="0.2">
      <c r="A22" s="339">
        <f t="shared" si="0"/>
        <v>14</v>
      </c>
      <c r="B22" s="221" t="str">
        <f>+Hoja2!$B$21</f>
        <v>INQ4</v>
      </c>
      <c r="C22" s="275" t="str">
        <f>+Hoja2!$C$21</f>
        <v>IÑAQUITO 4</v>
      </c>
      <c r="D22" s="221">
        <f>+Hoja2!$D$21</f>
        <v>460000</v>
      </c>
      <c r="E22" s="224">
        <f>+Hoja2!$E$21</f>
        <v>469999</v>
      </c>
      <c r="F22" s="275" t="str">
        <f>+Hoja2!$F$21</f>
        <v>E10B-OCB181</v>
      </c>
      <c r="G22" s="221">
        <f t="shared" si="1"/>
        <v>10000</v>
      </c>
      <c r="H22" s="221" t="str">
        <f>+Hoja2!$H$21</f>
        <v>B</v>
      </c>
      <c r="I22" s="275" t="str">
        <f>+Hoja2!$I$21</f>
        <v>TDQ2/1</v>
      </c>
      <c r="J22" s="221" t="str">
        <f>+Hoja2!$J$21</f>
        <v>SI</v>
      </c>
      <c r="K22" s="221">
        <f>+Hoja2!$K$21</f>
        <v>2</v>
      </c>
      <c r="L22" s="223" t="str">
        <f>+Hoja2!$L$21</f>
        <v>QUITO</v>
      </c>
      <c r="M22" s="274"/>
    </row>
    <row r="23" spans="1:13" x14ac:dyDescent="0.2">
      <c r="A23" s="339">
        <f t="shared" si="0"/>
        <v>15</v>
      </c>
      <c r="B23" s="221" t="str">
        <f>+Hoja2!$B$22</f>
        <v>LLZ2</v>
      </c>
      <c r="C23" s="275" t="str">
        <f>+Hoja2!$C$22</f>
        <v>LA LUZ 2-COT2</v>
      </c>
      <c r="D23" s="221">
        <f>+Hoja2!$D$22</f>
        <v>410000</v>
      </c>
      <c r="E23" s="224">
        <f>+Hoja2!$E$22</f>
        <v>419999</v>
      </c>
      <c r="F23" s="275" t="str">
        <f>+Hoja2!$F$22</f>
        <v>CONCENTRADOR</v>
      </c>
      <c r="G23" s="221">
        <f t="shared" si="1"/>
        <v>10000</v>
      </c>
      <c r="H23" s="221" t="str">
        <f>+Hoja2!$H$22</f>
        <v>B</v>
      </c>
      <c r="I23" s="275" t="str">
        <f>+Hoja2!$I$22</f>
        <v>TDQ2/1</v>
      </c>
      <c r="J23" s="221" t="str">
        <f>+Hoja2!$J$22</f>
        <v>SI</v>
      </c>
      <c r="K23" s="221">
        <f>+Hoja2!$K$22</f>
        <v>2</v>
      </c>
      <c r="L23" s="223" t="str">
        <f>+Hoja2!$L$22</f>
        <v>QUITO</v>
      </c>
      <c r="M23" s="274"/>
    </row>
    <row r="24" spans="1:13" x14ac:dyDescent="0.2">
      <c r="A24" s="339">
        <f t="shared" si="0"/>
        <v>16</v>
      </c>
      <c r="B24" s="221" t="str">
        <f>+Hoja2!$B$23</f>
        <v>PTD2</v>
      </c>
      <c r="C24" s="275" t="str">
        <f>+Hoja2!$C$23</f>
        <v>PINTADO 2-GJL1</v>
      </c>
      <c r="D24" s="221">
        <f>+Hoja2!$D$23</f>
        <v>630000</v>
      </c>
      <c r="E24" s="224">
        <f>+Hoja2!$E$23</f>
        <v>639999</v>
      </c>
      <c r="F24" s="275" t="str">
        <f>+Hoja2!$F$23</f>
        <v>CONCENTRADOR</v>
      </c>
      <c r="G24" s="221">
        <f t="shared" si="1"/>
        <v>10000</v>
      </c>
      <c r="H24" s="221" t="str">
        <f>+Hoja2!$H$23</f>
        <v>B</v>
      </c>
      <c r="I24" s="275" t="str">
        <f>+Hoja2!$I$23</f>
        <v>TDQ2/1</v>
      </c>
      <c r="J24" s="221" t="str">
        <f>+Hoja2!$J$23</f>
        <v>SI</v>
      </c>
      <c r="K24" s="221">
        <f>+Hoja2!$K$23</f>
        <v>2</v>
      </c>
      <c r="L24" s="223" t="str">
        <f>+Hoja2!$L$23</f>
        <v>QUITO</v>
      </c>
      <c r="M24" s="274"/>
    </row>
    <row r="25" spans="1:13" x14ac:dyDescent="0.2">
      <c r="A25" s="339">
        <f t="shared" si="0"/>
        <v>17</v>
      </c>
      <c r="B25" s="221" t="str">
        <f>+Hoja2!$B$24</f>
        <v>PTD2</v>
      </c>
      <c r="C25" s="275" t="str">
        <f>+Hoja2!$C$24</f>
        <v>PINTADO 2-GJL1</v>
      </c>
      <c r="D25" s="221">
        <f>+Hoja2!$D$24</f>
        <v>960000</v>
      </c>
      <c r="E25" s="224">
        <f>+Hoja2!$E$24</f>
        <v>964863</v>
      </c>
      <c r="F25" s="275" t="str">
        <f>+Hoja2!$F$24</f>
        <v>CONCENTRADOR</v>
      </c>
      <c r="G25" s="221">
        <f t="shared" si="1"/>
        <v>4864</v>
      </c>
      <c r="H25" s="221" t="str">
        <f>+Hoja2!$H$24</f>
        <v>B</v>
      </c>
      <c r="I25" s="275" t="str">
        <f>+Hoja2!$I$24</f>
        <v>TDQ2/1</v>
      </c>
      <c r="J25" s="221" t="str">
        <f>+Hoja2!$J$24</f>
        <v>SI</v>
      </c>
      <c r="K25" s="221">
        <f>+Hoja2!$K$24</f>
        <v>2</v>
      </c>
      <c r="L25" s="223" t="str">
        <f>+Hoja2!$L$24</f>
        <v>QUITO</v>
      </c>
      <c r="M25" s="274"/>
    </row>
    <row r="26" spans="1:13" x14ac:dyDescent="0.2">
      <c r="A26" s="339">
        <f t="shared" si="0"/>
        <v>18</v>
      </c>
      <c r="B26" s="221" t="str">
        <f>+Hoja2!$B$25</f>
        <v>QCN1</v>
      </c>
      <c r="C26" s="275" t="str">
        <f>+Hoja2!$C$25</f>
        <v>QUITO CENTRO 1</v>
      </c>
      <c r="D26" s="221">
        <f>+Hoja2!$D$25</f>
        <v>570000</v>
      </c>
      <c r="E26" s="224">
        <f>+Hoja2!$E$25</f>
        <v>573999</v>
      </c>
      <c r="F26" s="275" t="str">
        <f>+Hoja2!$F$25</f>
        <v>E10B-OCB283</v>
      </c>
      <c r="G26" s="221">
        <f t="shared" si="1"/>
        <v>4000</v>
      </c>
      <c r="H26" s="221" t="str">
        <f>+Hoja2!$H$25</f>
        <v>B</v>
      </c>
      <c r="I26" s="275" t="str">
        <f>+Hoja2!$I$25</f>
        <v>TDQ2/1</v>
      </c>
      <c r="J26" s="221" t="str">
        <f>+Hoja2!$J$25</f>
        <v>SI</v>
      </c>
      <c r="K26" s="221">
        <f>+Hoja2!$K$25</f>
        <v>2</v>
      </c>
      <c r="L26" s="223" t="str">
        <f>+Hoja2!$L$25</f>
        <v>QUITO</v>
      </c>
      <c r="M26" s="274"/>
    </row>
    <row r="27" spans="1:13" x14ac:dyDescent="0.2">
      <c r="A27" s="339">
        <f t="shared" si="0"/>
        <v>19</v>
      </c>
      <c r="B27" s="221" t="str">
        <f>+Hoja2!$B$26</f>
        <v>QCN1</v>
      </c>
      <c r="C27" s="275" t="str">
        <f>+Hoja2!$C$26</f>
        <v>QUITO CENTRO 1  *</v>
      </c>
      <c r="D27" s="221" t="str">
        <f>+Hoja2!$D$26</f>
        <v>280000</v>
      </c>
      <c r="E27" s="224" t="str">
        <f>+Hoja2!$E$26</f>
        <v>289999</v>
      </c>
      <c r="F27" s="275" t="str">
        <f>+Hoja2!$F$26</f>
        <v>E10B-OCB283</v>
      </c>
      <c r="G27" s="221">
        <f t="shared" si="1"/>
        <v>10000</v>
      </c>
      <c r="H27" s="221" t="str">
        <f>+Hoja2!$H$26</f>
        <v>B</v>
      </c>
      <c r="I27" s="275" t="str">
        <f>+Hoja2!$I$26</f>
        <v>TDQ2</v>
      </c>
      <c r="J27" s="221" t="str">
        <f>+Hoja2!$J$26</f>
        <v>SI</v>
      </c>
      <c r="K27" s="221">
        <f>+Hoja2!$K$26</f>
        <v>2</v>
      </c>
      <c r="L27" s="223" t="str">
        <f>+Hoja2!$L$26</f>
        <v>QUITO</v>
      </c>
      <c r="M27" s="274"/>
    </row>
    <row r="28" spans="1:13" x14ac:dyDescent="0.2">
      <c r="A28" s="339">
        <f t="shared" si="0"/>
        <v>20</v>
      </c>
      <c r="B28" s="221" t="str">
        <f>+Hoja2!$B$27</f>
        <v>QCN1</v>
      </c>
      <c r="C28" s="275" t="str">
        <f>+Hoja2!$C$27</f>
        <v>QUITO CENTRO 1  *</v>
      </c>
      <c r="D28" s="221" t="str">
        <f>+Hoja2!$D$27</f>
        <v>950000</v>
      </c>
      <c r="E28" s="224">
        <f>+Hoja2!$E$27</f>
        <v>959777</v>
      </c>
      <c r="F28" s="275" t="str">
        <f>+Hoja2!$F$27</f>
        <v>E10B-OCB283</v>
      </c>
      <c r="G28" s="221">
        <f t="shared" si="1"/>
        <v>9778</v>
      </c>
      <c r="H28" s="221" t="str">
        <f>+Hoja2!$H$27</f>
        <v>B</v>
      </c>
      <c r="I28" s="275" t="str">
        <f>+Hoja2!$I$27</f>
        <v>TDQ2/1</v>
      </c>
      <c r="J28" s="221" t="str">
        <f>+Hoja2!$J$27</f>
        <v>SI</v>
      </c>
      <c r="K28" s="221">
        <f>+Hoja2!$K$27</f>
        <v>2</v>
      </c>
      <c r="L28" s="223" t="str">
        <f>+Hoja2!$L$27</f>
        <v>QUITO</v>
      </c>
      <c r="M28" s="274"/>
    </row>
    <row r="29" spans="1:13" x14ac:dyDescent="0.2">
      <c r="A29" s="339">
        <f t="shared" si="0"/>
        <v>21</v>
      </c>
      <c r="B29" s="221" t="str">
        <f>+Hoja2!$B$28</f>
        <v>VFL3</v>
      </c>
      <c r="C29" s="275" t="str">
        <f>+Hoja2!$C$28</f>
        <v>VILLAFLORA 3</v>
      </c>
      <c r="D29" s="221">
        <f>+Hoja2!$D$28</f>
        <v>640000</v>
      </c>
      <c r="E29" s="224">
        <f>+Hoja2!$E$28</f>
        <v>649819</v>
      </c>
      <c r="F29" s="275" t="str">
        <f>+Hoja2!$F$28</f>
        <v>E10B-OCB283</v>
      </c>
      <c r="G29" s="221">
        <f t="shared" si="1"/>
        <v>9820</v>
      </c>
      <c r="H29" s="221" t="str">
        <f>+Hoja2!$H$28</f>
        <v>B</v>
      </c>
      <c r="I29" s="275" t="str">
        <f>+Hoja2!$I$28</f>
        <v>TDQ2/1</v>
      </c>
      <c r="J29" s="221" t="str">
        <f>+Hoja2!$J$28</f>
        <v>SI</v>
      </c>
      <c r="K29" s="221">
        <f>+Hoja2!$K$28</f>
        <v>2</v>
      </c>
      <c r="L29" s="223" t="str">
        <f>+Hoja2!$L$28</f>
        <v>QUITO</v>
      </c>
      <c r="M29" s="274"/>
    </row>
    <row r="30" spans="1:13" x14ac:dyDescent="0.2">
      <c r="A30" s="339">
        <f t="shared" si="0"/>
        <v>22</v>
      </c>
      <c r="B30" s="221" t="str">
        <f>+Hoja2!$B$29</f>
        <v>VFL3</v>
      </c>
      <c r="C30" s="275" t="str">
        <f>+Hoja2!$C$29</f>
        <v>VILLAFLORA 3</v>
      </c>
      <c r="D30" s="221">
        <f>+Hoja2!$D$29</f>
        <v>650000</v>
      </c>
      <c r="E30" s="224">
        <f>+Hoja2!$E$29</f>
        <v>669999</v>
      </c>
      <c r="F30" s="275" t="str">
        <f>+Hoja2!$F$29</f>
        <v>E10B-OCB283</v>
      </c>
      <c r="G30" s="221">
        <f t="shared" si="1"/>
        <v>20000</v>
      </c>
      <c r="H30" s="221" t="str">
        <f>+Hoja2!$H$29</f>
        <v>B</v>
      </c>
      <c r="I30" s="275" t="str">
        <f>+Hoja2!$I$29</f>
        <v>TDQ2/1</v>
      </c>
      <c r="J30" s="221" t="str">
        <f>+Hoja2!$J$29</f>
        <v>SI</v>
      </c>
      <c r="K30" s="221">
        <f>+Hoja2!$K$29</f>
        <v>2</v>
      </c>
      <c r="L30" s="223" t="str">
        <f>+Hoja2!$L$29</f>
        <v>QUITO</v>
      </c>
      <c r="M30" s="274"/>
    </row>
    <row r="31" spans="1:13" x14ac:dyDescent="0.2">
      <c r="A31" s="339">
        <f t="shared" si="0"/>
        <v>23</v>
      </c>
      <c r="B31" s="221" t="str">
        <f>+Hoja2!$B$30</f>
        <v>VFL3</v>
      </c>
      <c r="C31" s="275" t="str">
        <f>+Hoja2!$C$30</f>
        <v xml:space="preserve">VILLAFLORA 3   </v>
      </c>
      <c r="D31" s="221">
        <f>+Hoja2!$D$30</f>
        <v>610000</v>
      </c>
      <c r="E31" s="224">
        <f>+Hoja2!$E$30</f>
        <v>614999</v>
      </c>
      <c r="F31" s="275" t="str">
        <f>+Hoja2!$F$30</f>
        <v>E10B-OCB283</v>
      </c>
      <c r="G31" s="221">
        <f t="shared" si="1"/>
        <v>5000</v>
      </c>
      <c r="H31" s="221" t="str">
        <f>+Hoja2!$H$30</f>
        <v>B</v>
      </c>
      <c r="I31" s="275" t="str">
        <f>+Hoja2!$I$30</f>
        <v>TDQ2/1</v>
      </c>
      <c r="J31" s="221" t="str">
        <f>+Hoja2!$J$30</f>
        <v>SI</v>
      </c>
      <c r="K31" s="221">
        <f>+Hoja2!$K$30</f>
        <v>2</v>
      </c>
      <c r="L31" s="223" t="str">
        <f>+Hoja2!$L30</f>
        <v>QUITO</v>
      </c>
      <c r="M31" s="274"/>
    </row>
    <row r="32" spans="1:13" x14ac:dyDescent="0.2">
      <c r="A32" s="339">
        <f t="shared" si="0"/>
        <v>24</v>
      </c>
      <c r="B32" s="221" t="str">
        <f>+Hoja2!$B$31</f>
        <v>AMB2</v>
      </c>
      <c r="C32" s="275" t="str">
        <f>+Hoja2!$C$31</f>
        <v>AMBAT0 2</v>
      </c>
      <c r="D32" s="221">
        <f>+Hoja2!$D$31</f>
        <v>840000</v>
      </c>
      <c r="E32" s="224">
        <f>+Hoja2!$E$31</f>
        <v>853511</v>
      </c>
      <c r="F32" s="275" t="str">
        <f>+Hoja2!$F$31</f>
        <v>E10B-OCB283</v>
      </c>
      <c r="G32" s="221">
        <f t="shared" si="1"/>
        <v>13512</v>
      </c>
      <c r="H32" s="221" t="str">
        <f>+Hoja2!$H$31</f>
        <v>B</v>
      </c>
      <c r="I32" s="275" t="str">
        <f>+Hoja2!I31</f>
        <v>TDA</v>
      </c>
      <c r="J32" s="221" t="str">
        <f>+Hoja2!$J$31</f>
        <v>SI</v>
      </c>
      <c r="K32" s="221">
        <f>+Hoja2!$K$31</f>
        <v>3</v>
      </c>
      <c r="L32" s="223" t="str">
        <f>+Hoja2!$L$31</f>
        <v>TUNG</v>
      </c>
      <c r="M32" s="274"/>
    </row>
    <row r="33" spans="1:13" x14ac:dyDescent="0.2">
      <c r="A33" s="339">
        <f t="shared" si="0"/>
        <v>25</v>
      </c>
      <c r="B33" s="221" t="str">
        <f>+Hoja2!$B$32</f>
        <v>AMB2</v>
      </c>
      <c r="C33" s="275" t="str">
        <f>+Hoja2!$C$32</f>
        <v>AMBATO 2</v>
      </c>
      <c r="D33" s="221">
        <f>+Hoja2!$D$32</f>
        <v>410000</v>
      </c>
      <c r="E33" s="224">
        <f>+Hoja2!$E$32</f>
        <v>412427</v>
      </c>
      <c r="F33" s="275" t="str">
        <f>+Hoja2!$F$32</f>
        <v>E10B-OCB283</v>
      </c>
      <c r="G33" s="221">
        <f t="shared" si="1"/>
        <v>2428</v>
      </c>
      <c r="H33" s="221" t="str">
        <f>+Hoja2!$H$32</f>
        <v>B</v>
      </c>
      <c r="I33" s="275" t="str">
        <f>+Hoja2!$I$32</f>
        <v>TDA</v>
      </c>
      <c r="J33" s="221" t="str">
        <f>+Hoja2!$J$32</f>
        <v>SI</v>
      </c>
      <c r="K33" s="221">
        <f>+Hoja2!$K$32</f>
        <v>3</v>
      </c>
      <c r="L33" s="223" t="str">
        <f>+Hoja2!$L$32</f>
        <v>TUNG</v>
      </c>
      <c r="M33" s="274"/>
    </row>
    <row r="34" spans="1:13" x14ac:dyDescent="0.2">
      <c r="A34" s="339">
        <f t="shared" si="0"/>
        <v>26</v>
      </c>
      <c r="B34" s="221" t="str">
        <f>+Hoja2!$B$33</f>
        <v>IZMB</v>
      </c>
      <c r="C34" s="275" t="str">
        <f>+Hoja2!$C$33</f>
        <v>IZAMBA-ABM 2</v>
      </c>
      <c r="D34" s="221">
        <f>+Hoja2!$D$33</f>
        <v>854000</v>
      </c>
      <c r="E34" s="224">
        <f>+Hoja2!$E$33</f>
        <v>856047</v>
      </c>
      <c r="F34" s="275" t="str">
        <f>+Hoja2!$F$33</f>
        <v>CONCENTRADOR</v>
      </c>
      <c r="G34" s="221">
        <f t="shared" si="1"/>
        <v>2048</v>
      </c>
      <c r="H34" s="221" t="str">
        <f>+Hoja2!$H$33</f>
        <v>B</v>
      </c>
      <c r="I34" s="275" t="str">
        <f>+Hoja2!$I$33</f>
        <v>TDA</v>
      </c>
      <c r="J34" s="221" t="str">
        <f>+Hoja2!$J$33</f>
        <v>SI</v>
      </c>
      <c r="K34" s="221">
        <f>+Hoja2!$K$33</f>
        <v>3</v>
      </c>
      <c r="L34" s="223" t="str">
        <f>+Hoja2!$L$33</f>
        <v>TUNG</v>
      </c>
      <c r="M34" s="274"/>
    </row>
    <row r="35" spans="1:13" x14ac:dyDescent="0.2">
      <c r="A35" s="339">
        <f t="shared" si="0"/>
        <v>27</v>
      </c>
      <c r="B35" s="221" t="str">
        <f>+Hoja2!$B$34</f>
        <v>HUAC</v>
      </c>
      <c r="C35" s="275" t="str">
        <f>+Hoja2!$C$34</f>
        <v>HUACA-TULC</v>
      </c>
      <c r="D35" s="221">
        <f>+Hoja2!$D$34</f>
        <v>973000</v>
      </c>
      <c r="E35" s="224">
        <f>+Hoja2!$E$34</f>
        <v>973495</v>
      </c>
      <c r="F35" s="275" t="str">
        <f>+Hoja2!$F$34</f>
        <v>CONCENTRADOR</v>
      </c>
      <c r="G35" s="221">
        <f t="shared" si="1"/>
        <v>496</v>
      </c>
      <c r="H35" s="221" t="str">
        <f>+Hoja2!$H$34</f>
        <v>B</v>
      </c>
      <c r="I35" s="275" t="str">
        <f>+Hoja2!$I$34</f>
        <v>TDI</v>
      </c>
      <c r="J35" s="221" t="str">
        <f>+Hoja2!$J$34</f>
        <v>SI</v>
      </c>
      <c r="K35" s="221">
        <f>+Hoja2!$K$34</f>
        <v>6</v>
      </c>
      <c r="L35" s="223" t="str">
        <f>+Hoja2!$L$34</f>
        <v>CARH</v>
      </c>
      <c r="M35" s="274"/>
    </row>
    <row r="36" spans="1:13" x14ac:dyDescent="0.2">
      <c r="A36" s="339">
        <f t="shared" si="0"/>
        <v>28</v>
      </c>
      <c r="B36" s="221" t="str">
        <f>+Hoja2!$B$35</f>
        <v>IBA2</v>
      </c>
      <c r="C36" s="275" t="str">
        <f>+Hoja2!$C$35</f>
        <v>IBARRA 2</v>
      </c>
      <c r="D36" s="221">
        <f>+Hoja2!$D$35</f>
        <v>640000</v>
      </c>
      <c r="E36" s="224">
        <f>+Hoja2!$E$35</f>
        <v>644890</v>
      </c>
      <c r="F36" s="275" t="str">
        <f>+Hoja2!$F$35</f>
        <v>E10B-OCB283</v>
      </c>
      <c r="G36" s="221">
        <f t="shared" si="1"/>
        <v>4891</v>
      </c>
      <c r="H36" s="221" t="str">
        <f>+Hoja2!$H$35</f>
        <v>B</v>
      </c>
      <c r="I36" s="275" t="str">
        <f>+Hoja2!$I$35</f>
        <v>TDI</v>
      </c>
      <c r="J36" s="221" t="str">
        <f>+Hoja2!$J$35</f>
        <v>SI</v>
      </c>
      <c r="K36" s="221">
        <f>+Hoja2!$K$35</f>
        <v>6</v>
      </c>
      <c r="L36" s="223" t="str">
        <f>+Hoja2!$L$35</f>
        <v>IMBA</v>
      </c>
      <c r="M36" s="274"/>
    </row>
    <row r="37" spans="1:13" x14ac:dyDescent="0.2">
      <c r="A37" s="339">
        <f t="shared" si="0"/>
        <v>29</v>
      </c>
      <c r="B37" s="221" t="str">
        <f>+Hoja2!$B$36</f>
        <v>IBA2</v>
      </c>
      <c r="C37" s="275" t="str">
        <f>+Hoja2!$C$36</f>
        <v>IBARRA 2</v>
      </c>
      <c r="D37" s="221">
        <f>+Hoja2!$D$36</f>
        <v>955000</v>
      </c>
      <c r="E37" s="224">
        <f>+Hoja2!$E$36</f>
        <v>959999</v>
      </c>
      <c r="F37" s="275" t="str">
        <f>+Hoja2!$F$36</f>
        <v>E10B-OCB283</v>
      </c>
      <c r="G37" s="221">
        <f t="shared" si="1"/>
        <v>5000</v>
      </c>
      <c r="H37" s="221" t="str">
        <f>+Hoja2!$H$36</f>
        <v>B</v>
      </c>
      <c r="I37" s="275" t="str">
        <f>+Hoja2!$I$36</f>
        <v>TDI</v>
      </c>
      <c r="J37" s="221" t="str">
        <f>+Hoja2!$J$36</f>
        <v>SI</v>
      </c>
      <c r="K37" s="221">
        <f>+Hoja2!$K$36</f>
        <v>6</v>
      </c>
      <c r="L37" s="223" t="str">
        <f>+Hoja2!$L$36</f>
        <v>IMBA</v>
      </c>
      <c r="M37" s="274"/>
    </row>
    <row r="38" spans="1:13" x14ac:dyDescent="0.2">
      <c r="A38" s="339">
        <f t="shared" si="0"/>
        <v>30</v>
      </c>
      <c r="B38" s="221" t="str">
        <f>+Hoja2!$B$37</f>
        <v>SANI</v>
      </c>
      <c r="C38" s="275" t="str">
        <f>+Hoja2!$C$37</f>
        <v>SAN A. DE IBARRA-IBA2</v>
      </c>
      <c r="D38" s="221">
        <f>+Hoja2!$D$37</f>
        <v>932000</v>
      </c>
      <c r="E38" s="224">
        <f>+Hoja2!$E$37</f>
        <v>932511</v>
      </c>
      <c r="F38" s="275" t="str">
        <f>+Hoja2!$F$37</f>
        <v>CONCENTRADOR</v>
      </c>
      <c r="G38" s="221">
        <f t="shared" si="1"/>
        <v>512</v>
      </c>
      <c r="H38" s="221" t="str">
        <f>+Hoja2!$H$37</f>
        <v>B</v>
      </c>
      <c r="I38" s="275" t="str">
        <f>+Hoja2!$I$37</f>
        <v>TDI</v>
      </c>
      <c r="J38" s="221" t="str">
        <f>+Hoja2!$J$37</f>
        <v>SI</v>
      </c>
      <c r="K38" s="221">
        <f>+Hoja2!$K$37</f>
        <v>6</v>
      </c>
      <c r="L38" s="223" t="str">
        <f>+Hoja2!$L$37</f>
        <v>IMBA</v>
      </c>
      <c r="M38" s="274"/>
    </row>
    <row r="39" spans="1:13" x14ac:dyDescent="0.2">
      <c r="A39" s="339">
        <f t="shared" si="0"/>
        <v>31</v>
      </c>
      <c r="B39" s="221" t="str">
        <f>+Hoja2!$B$38</f>
        <v>TULC</v>
      </c>
      <c r="C39" s="275" t="str">
        <f>+Hoja2!$C$38</f>
        <v>TULCÁN</v>
      </c>
      <c r="D39" s="221">
        <f>+Hoja2!$D$38</f>
        <v>980000</v>
      </c>
      <c r="E39" s="224">
        <f>+Hoja2!$E$38</f>
        <v>986927</v>
      </c>
      <c r="F39" s="275" t="str">
        <f>+Hoja2!$F$38</f>
        <v>E10B-OCB181</v>
      </c>
      <c r="G39" s="221">
        <f t="shared" si="1"/>
        <v>6928</v>
      </c>
      <c r="H39" s="221" t="str">
        <f>+Hoja2!$H$38</f>
        <v>B</v>
      </c>
      <c r="I39" s="275" t="str">
        <f>+Hoja2!$I$38</f>
        <v>TDI</v>
      </c>
      <c r="J39" s="221" t="str">
        <f>+Hoja2!$J$38</f>
        <v>SI</v>
      </c>
      <c r="K39" s="221">
        <f>+Hoja2!$K$38</f>
        <v>6</v>
      </c>
      <c r="L39" s="223" t="str">
        <f>+Hoja2!$L$38</f>
        <v>CARH</v>
      </c>
      <c r="M39" s="242"/>
    </row>
    <row r="40" spans="1:13" ht="13.5" thickBot="1" x14ac:dyDescent="0.25">
      <c r="A40" s="345"/>
      <c r="B40" s="276"/>
      <c r="C40" s="277"/>
      <c r="D40" s="276"/>
      <c r="E40" s="278"/>
      <c r="F40" s="277"/>
      <c r="G40" s="276" t="s">
        <v>16</v>
      </c>
      <c r="H40" s="276"/>
      <c r="I40" s="277"/>
      <c r="J40" s="276"/>
      <c r="K40" s="276"/>
      <c r="L40" s="294"/>
      <c r="M40" s="242"/>
    </row>
    <row r="41" spans="1:13" x14ac:dyDescent="0.2">
      <c r="C41" s="115"/>
    </row>
    <row r="42" spans="1:13" x14ac:dyDescent="0.2">
      <c r="C42" s="113" t="s">
        <v>114</v>
      </c>
      <c r="D42" s="94"/>
      <c r="E42" s="94"/>
      <c r="F42" s="94"/>
      <c r="G42" s="359">
        <f>SUM(G9:G39)</f>
        <v>225457</v>
      </c>
    </row>
    <row r="45" spans="1:13" x14ac:dyDescent="0.2">
      <c r="B45" s="52" t="s">
        <v>698</v>
      </c>
    </row>
    <row r="47" spans="1:13" x14ac:dyDescent="0.2">
      <c r="B47" t="s">
        <v>699</v>
      </c>
      <c r="C47" s="111" t="s">
        <v>774</v>
      </c>
    </row>
    <row r="48" spans="1:13" x14ac:dyDescent="0.2">
      <c r="C48" s="111" t="s">
        <v>773</v>
      </c>
    </row>
  </sheetData>
  <phoneticPr fontId="6" type="noConversion"/>
  <printOptions horizontalCentered="1" verticalCentered="1"/>
  <pageMargins left="0.75" right="0.37" top="1" bottom="1" header="0.47" footer="0.511811024"/>
  <pageSetup paperSize="9" orientation="portrait" r:id="rId1"/>
  <headerFooter alignWithMargins="0">
    <oddFooter>Página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L35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0.28515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0"/>
      <c r="B8" s="13"/>
      <c r="C8" s="672" t="s">
        <v>126</v>
      </c>
      <c r="D8" s="672"/>
      <c r="E8" s="672"/>
      <c r="F8" s="672"/>
      <c r="G8" s="672"/>
      <c r="H8" s="672"/>
      <c r="I8" s="672"/>
      <c r="J8" s="13"/>
      <c r="K8" s="13"/>
      <c r="L8" s="128"/>
    </row>
    <row r="9" spans="1:12" x14ac:dyDescent="0.2">
      <c r="A9" s="75">
        <f>SUM(A8+1)</f>
        <v>1</v>
      </c>
      <c r="B9" s="17" t="str">
        <f>Hoja2!$B$74</f>
        <v>ALOG</v>
      </c>
      <c r="C9" s="103" t="str">
        <f>Hoja2!$C$74</f>
        <v>ALOAG-MACH</v>
      </c>
      <c r="D9" s="17" t="str">
        <f>Hoja2!$D$74</f>
        <v>389000</v>
      </c>
      <c r="E9" s="17" t="str">
        <f>Hoja2!$E$74</f>
        <v>389895</v>
      </c>
      <c r="F9" s="103" t="str">
        <f>Hoja2!$F$74</f>
        <v>CONCENTRAD</v>
      </c>
      <c r="G9" s="17">
        <f>Hoja2!$G$74</f>
        <v>896</v>
      </c>
      <c r="H9" s="17" t="str">
        <f>Hoja2!$H$74</f>
        <v>B</v>
      </c>
      <c r="I9" s="103" t="str">
        <f>Hoja2!$I$74</f>
        <v>TDQ2</v>
      </c>
      <c r="J9" s="17" t="str">
        <f>Hoja2!$J$74</f>
        <v>SI</v>
      </c>
      <c r="K9" s="17" t="str">
        <f>Hoja2!$K$74</f>
        <v>2</v>
      </c>
      <c r="L9" s="103" t="str">
        <f>Hoja2!$L$74</f>
        <v>PICH</v>
      </c>
    </row>
    <row r="10" spans="1:12" x14ac:dyDescent="0.2">
      <c r="A10" s="75">
        <v>2</v>
      </c>
      <c r="B10" s="17" t="str">
        <f>+Hoja2!$B$75</f>
        <v>AMAG</v>
      </c>
      <c r="C10" s="103" t="str">
        <f>+Hoja2!$C$75</f>
        <v>AMAGUAÑA-MACH</v>
      </c>
      <c r="D10" s="17">
        <f>+Hoja2!$D$75</f>
        <v>877000</v>
      </c>
      <c r="E10" s="17">
        <f>+Hoja2!$E$75</f>
        <v>879047</v>
      </c>
      <c r="F10" s="103" t="str">
        <f>+Hoja2!$F$75</f>
        <v>CONCENTRAD</v>
      </c>
      <c r="G10" s="17">
        <f>+Hoja2!$G$75</f>
        <v>2048</v>
      </c>
      <c r="H10" s="17" t="str">
        <f>+Hoja2!$H$75</f>
        <v>B</v>
      </c>
      <c r="I10" s="103" t="str">
        <f>+Hoja2!$I$75</f>
        <v>TDQ2</v>
      </c>
      <c r="J10" s="17" t="str">
        <f>+Hoja2!$J$75</f>
        <v>SI</v>
      </c>
      <c r="K10" s="17">
        <f>+Hoja2!$K$75</f>
        <v>2</v>
      </c>
      <c r="L10" s="103" t="str">
        <f>+Hoja2!$L$75</f>
        <v>PICH</v>
      </c>
    </row>
    <row r="11" spans="1:12" x14ac:dyDescent="0.2">
      <c r="A11" s="75">
        <f t="shared" ref="A11:A18" si="0">SUM(A10+1)</f>
        <v>3</v>
      </c>
      <c r="B11" s="17" t="str">
        <f>+Hoja2!$B$76</f>
        <v>CALD</v>
      </c>
      <c r="C11" s="103" t="str">
        <f>+Hoja2!$C$76</f>
        <v>CALDERÓN-CARP</v>
      </c>
      <c r="D11" s="17">
        <f>+Hoja2!$D$76</f>
        <v>820000</v>
      </c>
      <c r="E11" s="17">
        <f>+Hoja2!$E$76</f>
        <v>825119</v>
      </c>
      <c r="F11" s="103" t="str">
        <f>+Hoja2!$F$76</f>
        <v>CONCENTRAD</v>
      </c>
      <c r="G11" s="17">
        <f>+Hoja2!$G$76</f>
        <v>5120</v>
      </c>
      <c r="H11" s="17" t="str">
        <f>+Hoja2!$H$76</f>
        <v>B</v>
      </c>
      <c r="I11" s="103" t="str">
        <f>+Hoja2!$I$76</f>
        <v>TDQ2</v>
      </c>
      <c r="J11" s="17" t="str">
        <f>+Hoja2!$J$76</f>
        <v>SI</v>
      </c>
      <c r="K11" s="17">
        <f>+Hoja2!$K$76</f>
        <v>2</v>
      </c>
      <c r="L11" s="103" t="str">
        <f>+Hoja2!$L$76</f>
        <v>PICH</v>
      </c>
    </row>
    <row r="12" spans="1:12" x14ac:dyDescent="0.2">
      <c r="A12" s="75">
        <f t="shared" si="0"/>
        <v>4</v>
      </c>
      <c r="B12" s="17" t="str">
        <f>+Hoja2!$B$77</f>
        <v>CARP</v>
      </c>
      <c r="C12" s="103" t="str">
        <f>+Hoja2!$C$77</f>
        <v>CARAPUNGO</v>
      </c>
      <c r="D12" s="17">
        <f>+Hoja2!$D$77</f>
        <v>420000</v>
      </c>
      <c r="E12" s="17">
        <f>+Hoja2!$E$77</f>
        <v>425119</v>
      </c>
      <c r="F12" s="103" t="str">
        <f>+Hoja2!$F$77</f>
        <v>CONCENTRAD</v>
      </c>
      <c r="G12" s="17">
        <f>+Hoja2!$G$77</f>
        <v>5120</v>
      </c>
      <c r="H12" s="17" t="str">
        <f>+Hoja2!$H$77</f>
        <v>B</v>
      </c>
      <c r="I12" s="103" t="str">
        <f>+Hoja2!$I$77</f>
        <v>TDQ2</v>
      </c>
      <c r="J12" s="17" t="str">
        <f>+Hoja2!$J$77</f>
        <v>SI</v>
      </c>
      <c r="K12" s="17">
        <f>+Hoja2!$K$77</f>
        <v>2</v>
      </c>
      <c r="L12" s="103" t="str">
        <f>+Hoja2!$L$77</f>
        <v>QUITO</v>
      </c>
    </row>
    <row r="13" spans="1:12" x14ac:dyDescent="0.2">
      <c r="A13" s="75">
        <f t="shared" si="0"/>
        <v>5</v>
      </c>
      <c r="B13" s="17" t="str">
        <f>+Hoja2!$B$78</f>
        <v>CAYB</v>
      </c>
      <c r="C13" s="103" t="str">
        <f>+Hoja2!$C$78</f>
        <v>CAYAMBE</v>
      </c>
      <c r="D13" s="17">
        <f>+Hoja2!$D$78</f>
        <v>360000</v>
      </c>
      <c r="E13" s="17">
        <f>+Hoja2!$E$78</f>
        <v>364479</v>
      </c>
      <c r="F13" s="103" t="str">
        <f>+Hoja2!$F$78</f>
        <v>AXE</v>
      </c>
      <c r="G13" s="17">
        <f>+Hoja2!$G$78</f>
        <v>4480</v>
      </c>
      <c r="H13" s="17" t="str">
        <f>+Hoja2!$H$78</f>
        <v>B</v>
      </c>
      <c r="I13" s="103" t="str">
        <f>+Hoja2!$I$78</f>
        <v>TDQ2</v>
      </c>
      <c r="J13" s="17" t="str">
        <f>+Hoja2!$J$78</f>
        <v>SI</v>
      </c>
      <c r="K13" s="17">
        <f>+Hoja2!$K$78</f>
        <v>2</v>
      </c>
      <c r="L13" s="103" t="str">
        <f>+Hoja2!$L$78</f>
        <v>PICH</v>
      </c>
    </row>
    <row r="14" spans="1:12" x14ac:dyDescent="0.2">
      <c r="A14" s="75">
        <f t="shared" si="0"/>
        <v>6</v>
      </c>
      <c r="B14" s="17" t="str">
        <f>+Hoja2!$B$79</f>
        <v>CMB2</v>
      </c>
      <c r="C14" s="103" t="str">
        <f>+Hoja2!$C$79</f>
        <v>CUMBAYÁ</v>
      </c>
      <c r="D14" s="17">
        <f>+Hoja2!$D$79</f>
        <v>890000</v>
      </c>
      <c r="E14" s="17">
        <f>+Hoja2!$E$79</f>
        <v>897499</v>
      </c>
      <c r="F14" s="103" t="str">
        <f>+Hoja2!$F$79</f>
        <v>AXE</v>
      </c>
      <c r="G14" s="17">
        <f>+Hoja2!$G$79</f>
        <v>7500</v>
      </c>
      <c r="H14" s="17" t="str">
        <f>+Hoja2!$H$79</f>
        <v>B</v>
      </c>
      <c r="I14" s="103" t="str">
        <f>+Hoja2!$I$79</f>
        <v>TDQ2</v>
      </c>
      <c r="J14" s="17" t="str">
        <f>+Hoja2!$J$79</f>
        <v>SI</v>
      </c>
      <c r="K14" s="17">
        <f>+Hoja2!$K$79</f>
        <v>2</v>
      </c>
      <c r="L14" s="103" t="str">
        <f>+Hoja2!$L$79</f>
        <v>PICH</v>
      </c>
    </row>
    <row r="15" spans="1:12" x14ac:dyDescent="0.2">
      <c r="A15" s="75">
        <f t="shared" si="0"/>
        <v>7</v>
      </c>
      <c r="B15" s="17" t="str">
        <f>+Hoja2!$B$80</f>
        <v>LLCH</v>
      </c>
      <c r="C15" s="103" t="str">
        <f>+Hoja2!$C$80</f>
        <v>LLANO CHICO-CARP</v>
      </c>
      <c r="D15" s="17">
        <f>+Hoja2!$D$80</f>
        <v>830000</v>
      </c>
      <c r="E15" s="17">
        <f>+Hoja2!$E$80</f>
        <v>830511</v>
      </c>
      <c r="F15" s="103" t="str">
        <f>+Hoja2!$F$80</f>
        <v>CONCENTRAD</v>
      </c>
      <c r="G15" s="17">
        <f>+Hoja2!$G$80</f>
        <v>512</v>
      </c>
      <c r="H15" s="17" t="str">
        <f>+Hoja2!$H$80</f>
        <v>B</v>
      </c>
      <c r="I15" s="103" t="str">
        <f>+Hoja2!$I$80</f>
        <v>TDQ2</v>
      </c>
      <c r="J15" s="17" t="str">
        <f>+Hoja2!$J$80</f>
        <v>SI</v>
      </c>
      <c r="K15" s="17">
        <f>+Hoja2!$K$80</f>
        <v>2</v>
      </c>
      <c r="L15" s="103" t="str">
        <f>+Hoja2!$L$80</f>
        <v>PICH</v>
      </c>
    </row>
    <row r="16" spans="1:12" x14ac:dyDescent="0.2">
      <c r="A16" s="75">
        <f t="shared" si="0"/>
        <v>8</v>
      </c>
      <c r="B16" s="17" t="str">
        <f>+Hoja2!$B$81</f>
        <v>MACH</v>
      </c>
      <c r="C16" s="103" t="str">
        <f>+Hoja2!$C$81</f>
        <v>MACHACHI</v>
      </c>
      <c r="D16" s="17">
        <f>+Hoja2!$D$81</f>
        <v>314000</v>
      </c>
      <c r="E16" s="17">
        <f>+Hoja2!$E$81</f>
        <v>316559</v>
      </c>
      <c r="F16" s="103" t="str">
        <f>+Hoja2!$F$81</f>
        <v>AXE</v>
      </c>
      <c r="G16" s="17">
        <f>+Hoja2!$G$81</f>
        <v>2560</v>
      </c>
      <c r="H16" s="17" t="str">
        <f>+Hoja2!$H$81</f>
        <v>B</v>
      </c>
      <c r="I16" s="103" t="str">
        <f>+Hoja2!$I$81</f>
        <v>TDQ2</v>
      </c>
      <c r="J16" s="17" t="str">
        <f>+Hoja2!$J$81</f>
        <v>SI</v>
      </c>
      <c r="K16" s="17">
        <f>+Hoja2!$K$81</f>
        <v>2</v>
      </c>
      <c r="L16" s="103" t="str">
        <f>+Hoja2!$L$81</f>
        <v>PICH</v>
      </c>
    </row>
    <row r="17" spans="1:12" x14ac:dyDescent="0.2">
      <c r="A17" s="230">
        <f t="shared" si="0"/>
        <v>9</v>
      </c>
      <c r="B17" s="17" t="str">
        <f>+Hoja2!$B$82</f>
        <v>MSC1</v>
      </c>
      <c r="C17" s="103" t="str">
        <f>+Hoja2!$C$82</f>
        <v>MARISCAL SUCRE 1</v>
      </c>
      <c r="D17" s="17">
        <f>+Hoja2!$D$82</f>
        <v>230000</v>
      </c>
      <c r="E17" s="17">
        <f>+Hoja2!$E$82</f>
        <v>239999</v>
      </c>
      <c r="F17" s="103" t="str">
        <f>+Hoja2!$F$82</f>
        <v>AXE</v>
      </c>
      <c r="G17" s="17">
        <f>+Hoja2!$G$82</f>
        <v>10000</v>
      </c>
      <c r="H17" s="17" t="str">
        <f>+Hoja2!$H$82</f>
        <v>B</v>
      </c>
      <c r="I17" s="103" t="str">
        <f>+Hoja2!$I$82</f>
        <v>TDQ2</v>
      </c>
      <c r="J17" s="17" t="str">
        <f>+Hoja2!$J$82</f>
        <v>SI</v>
      </c>
      <c r="K17" s="17">
        <f>+Hoja2!$K$82</f>
        <v>2</v>
      </c>
      <c r="L17" s="103" t="str">
        <f>+Hoja2!$L$82</f>
        <v>QUITO</v>
      </c>
    </row>
    <row r="18" spans="1:12" x14ac:dyDescent="0.2">
      <c r="A18" s="230">
        <f t="shared" si="0"/>
        <v>10</v>
      </c>
      <c r="B18" s="17" t="str">
        <f>+Hoja2!$B$83</f>
        <v>MSC1</v>
      </c>
      <c r="C18" s="103" t="str">
        <f>+Hoja2!$C$83</f>
        <v>MARISCAL SUCRE 1</v>
      </c>
      <c r="D18" s="17">
        <f>+Hoja2!$D$83</f>
        <v>520000</v>
      </c>
      <c r="E18" s="17">
        <f>+Hoja2!$E$83</f>
        <v>529999</v>
      </c>
      <c r="F18" s="103" t="str">
        <f>+Hoja2!$F$83</f>
        <v>AXE</v>
      </c>
      <c r="G18" s="17">
        <f>+Hoja2!$G$83</f>
        <v>10000</v>
      </c>
      <c r="H18" s="17" t="str">
        <f>+Hoja2!$H$83</f>
        <v>B</v>
      </c>
      <c r="I18" s="103" t="str">
        <f>+Hoja2!$I$83</f>
        <v>TDQ2</v>
      </c>
      <c r="J18" s="17" t="str">
        <f>+Hoja2!$J$83</f>
        <v>SI</v>
      </c>
      <c r="K18" s="17">
        <f>+Hoja2!$K$83</f>
        <v>2</v>
      </c>
      <c r="L18" s="103" t="str">
        <f>+Hoja2!$L$83</f>
        <v>QUITO</v>
      </c>
    </row>
    <row r="19" spans="1:12" x14ac:dyDescent="0.2">
      <c r="A19" s="230">
        <f>SUM(A18+1)</f>
        <v>11</v>
      </c>
      <c r="B19" s="17" t="str">
        <f>+Hoja2!$B$84</f>
        <v>MSC1</v>
      </c>
      <c r="C19" s="103" t="str">
        <f>+Hoja2!$C$84</f>
        <v>MARISCAL SUCRE 1</v>
      </c>
      <c r="D19" s="17">
        <f>+Hoja2!$D$84</f>
        <v>550000</v>
      </c>
      <c r="E19" s="17">
        <f>+Hoja2!$E$84</f>
        <v>559999</v>
      </c>
      <c r="F19" s="103" t="str">
        <f>+Hoja2!$F$84</f>
        <v>AXE</v>
      </c>
      <c r="G19" s="17">
        <f>+Hoja2!$G$84</f>
        <v>10000</v>
      </c>
      <c r="H19" s="17" t="str">
        <f>+Hoja2!$H$84</f>
        <v>B</v>
      </c>
      <c r="I19" s="103" t="str">
        <f>+Hoja2!$I$84</f>
        <v>TDQ2</v>
      </c>
      <c r="J19" s="17" t="str">
        <f>+Hoja2!$J$84</f>
        <v>SI</v>
      </c>
      <c r="K19" s="17">
        <f>+Hoja2!$K$84</f>
        <v>2</v>
      </c>
      <c r="L19" s="103" t="str">
        <f>+Hoja2!$L$84</f>
        <v>QUITO</v>
      </c>
    </row>
    <row r="20" spans="1:12" x14ac:dyDescent="0.2">
      <c r="A20" s="230">
        <f>SUM(A19+1)</f>
        <v>12</v>
      </c>
      <c r="B20" s="17" t="str">
        <f>+Hoja2!$B$85</f>
        <v>MSC1</v>
      </c>
      <c r="C20" s="103" t="str">
        <f>+Hoja2!$C$85</f>
        <v>MARISCAL SUCRE 1</v>
      </c>
      <c r="D20" s="17">
        <f>+Hoja2!$D$85</f>
        <v>900000</v>
      </c>
      <c r="E20" s="17">
        <f>+Hoja2!$E$85</f>
        <v>901103</v>
      </c>
      <c r="F20" s="103" t="str">
        <f>+Hoja2!$F$85</f>
        <v>AXE</v>
      </c>
      <c r="G20" s="17">
        <f>+Hoja2!$G$85</f>
        <v>1104</v>
      </c>
      <c r="H20" s="17" t="str">
        <f>+Hoja2!$H$85</f>
        <v>B</v>
      </c>
      <c r="I20" s="103" t="str">
        <f>+Hoja2!$I$85</f>
        <v>TDQ2</v>
      </c>
      <c r="J20" s="17" t="str">
        <f>+Hoja2!$J$85</f>
        <v>SI</v>
      </c>
      <c r="K20" s="17">
        <f>+Hoja2!$K$85</f>
        <v>2</v>
      </c>
      <c r="L20" s="103" t="str">
        <f>+Hoja2!$L$85</f>
        <v>QUITO</v>
      </c>
    </row>
    <row r="21" spans="1:12" x14ac:dyDescent="0.2">
      <c r="A21" s="75">
        <f>SUM(A20+1)</f>
        <v>13</v>
      </c>
      <c r="B21" s="17" t="str">
        <f>+Hoja2!$B$86</f>
        <v>MRVL</v>
      </c>
      <c r="C21" s="103" t="str">
        <f>+Hoja2!$C$86</f>
        <v>MIRAVALLE-CMB2</v>
      </c>
      <c r="D21" s="17">
        <f>+Hoja2!$D$86</f>
        <v>897500</v>
      </c>
      <c r="E21" s="17">
        <f>+Hoja2!$E$86</f>
        <v>899547</v>
      </c>
      <c r="F21" s="103" t="str">
        <f>+Hoja2!$F$86</f>
        <v>CONCENTRAD</v>
      </c>
      <c r="G21" s="17">
        <f>+Hoja2!$G$86</f>
        <v>2048</v>
      </c>
      <c r="H21" s="17" t="str">
        <f>+Hoja2!$H$86</f>
        <v>B</v>
      </c>
      <c r="I21" s="103" t="str">
        <f>+Hoja2!$I$86</f>
        <v>TDQ2</v>
      </c>
      <c r="J21" s="17" t="str">
        <f>+Hoja2!$J$86</f>
        <v>SI</v>
      </c>
      <c r="K21" s="17">
        <f>+Hoja2!$K$86</f>
        <v>2</v>
      </c>
      <c r="L21" s="103" t="str">
        <f>+Hoja2!$L$86</f>
        <v>PICH</v>
      </c>
    </row>
    <row r="22" spans="1:12" x14ac:dyDescent="0.2">
      <c r="A22" s="75">
        <v>14</v>
      </c>
      <c r="B22" s="17" t="str">
        <f>+Hoja2!$B$87</f>
        <v>SRF2</v>
      </c>
      <c r="C22" s="103" t="str">
        <f>+Hoja2!$C$87</f>
        <v>SAN RAFAEL 2</v>
      </c>
      <c r="D22" s="17">
        <f>+Hoja2!$D$87</f>
        <v>860000</v>
      </c>
      <c r="E22" s="17">
        <f>+Hoja2!$E$87</f>
        <v>866399</v>
      </c>
      <c r="F22" s="103" t="str">
        <f>+Hoja2!$F$87</f>
        <v>AXE</v>
      </c>
      <c r="G22" s="17">
        <f>+Hoja2!$G$87</f>
        <v>6400</v>
      </c>
      <c r="H22" s="17" t="str">
        <f>+Hoja2!$H$87</f>
        <v>B</v>
      </c>
      <c r="I22" s="103" t="str">
        <f>+Hoja2!$I$87</f>
        <v>TDQ2</v>
      </c>
      <c r="J22" s="17" t="str">
        <f>+Hoja2!$J$87</f>
        <v>SI</v>
      </c>
      <c r="K22" s="17">
        <f>+Hoja2!$K$87</f>
        <v>2</v>
      </c>
      <c r="L22" s="103" t="str">
        <f>+Hoja2!$L$87</f>
        <v>PICH</v>
      </c>
    </row>
    <row r="23" spans="1:12" x14ac:dyDescent="0.2">
      <c r="A23" s="75">
        <f>SUM(A22+1)</f>
        <v>15</v>
      </c>
      <c r="B23" s="17" t="str">
        <f>+Hoja2!$B$88</f>
        <v>TABC</v>
      </c>
      <c r="C23" s="103" t="str">
        <f>+Hoja2!$C$88</f>
        <v>TABACUNDO-CAYB</v>
      </c>
      <c r="D23" s="17">
        <f>+Hoja2!$D$88</f>
        <v>365000</v>
      </c>
      <c r="E23" s="17">
        <f>+Hoja2!$E$88</f>
        <v>366279</v>
      </c>
      <c r="F23" s="103" t="str">
        <f>+Hoja2!$F$88</f>
        <v>CONCENTRAD</v>
      </c>
      <c r="G23" s="17">
        <f>+Hoja2!$G$88</f>
        <v>1280</v>
      </c>
      <c r="H23" s="17" t="str">
        <f>+Hoja2!$H$88</f>
        <v>B</v>
      </c>
      <c r="I23" s="103" t="str">
        <f>+Hoja2!$I$88</f>
        <v>TDQ2</v>
      </c>
      <c r="J23" s="17" t="str">
        <f>+Hoja2!$J$88</f>
        <v>SI</v>
      </c>
      <c r="K23" s="17">
        <f>+Hoja2!$K$88</f>
        <v>2</v>
      </c>
      <c r="L23" s="103" t="str">
        <f>+Hoja2!$L$88</f>
        <v>PICH</v>
      </c>
    </row>
    <row r="24" spans="1:12" x14ac:dyDescent="0.2">
      <c r="A24" s="75">
        <f>SUM(A23+1)</f>
        <v>16</v>
      </c>
      <c r="B24" s="17" t="str">
        <f>+Hoja2!$B$89</f>
        <v>TMBL</v>
      </c>
      <c r="C24" s="103" t="str">
        <f>+Hoja2!$C$89</f>
        <v>TAMBILLO-MACH</v>
      </c>
      <c r="D24" s="17">
        <f>+Hoja2!$D$89</f>
        <v>317000</v>
      </c>
      <c r="E24" s="17">
        <f>+Hoja2!$E$89</f>
        <v>318023</v>
      </c>
      <c r="F24" s="103" t="str">
        <f>+Hoja2!$F$89</f>
        <v>CONCENTRAD</v>
      </c>
      <c r="G24" s="17">
        <f>+Hoja2!$G$89</f>
        <v>1024</v>
      </c>
      <c r="H24" s="17" t="str">
        <f>+Hoja2!$H$89</f>
        <v>B</v>
      </c>
      <c r="I24" s="103" t="str">
        <f>+Hoja2!$I$89</f>
        <v>TDQ2</v>
      </c>
      <c r="J24" s="17" t="str">
        <f>+Hoja2!$J$89</f>
        <v>SI</v>
      </c>
      <c r="K24" s="17">
        <f>+Hoja2!$K$89</f>
        <v>2</v>
      </c>
      <c r="L24" s="103" t="str">
        <f>+Hoja2!$L$89</f>
        <v>PICH</v>
      </c>
    </row>
    <row r="25" spans="1:12" x14ac:dyDescent="0.2">
      <c r="A25" s="75">
        <f>SUM(A24+1)</f>
        <v>17</v>
      </c>
      <c r="B25" s="17" t="str">
        <f>+Hoja2!$B$90</f>
        <v>TMBC</v>
      </c>
      <c r="C25" s="103" t="str">
        <f>+Hoja2!$C$90</f>
        <v>TUMBACO</v>
      </c>
      <c r="D25" s="17">
        <f>+Hoja2!$D$90</f>
        <v>370000</v>
      </c>
      <c r="E25" s="17">
        <f>+Hoja2!$E$90</f>
        <v>374999</v>
      </c>
      <c r="F25" s="103" t="str">
        <f>+Hoja2!$F$90</f>
        <v>AXE</v>
      </c>
      <c r="G25" s="17">
        <f>+Hoja2!$G$90</f>
        <v>5000</v>
      </c>
      <c r="H25" s="17" t="str">
        <f>+Hoja2!$H$90</f>
        <v>B</v>
      </c>
      <c r="I25" s="103" t="str">
        <f>+Hoja2!$I$90</f>
        <v>TDQ2</v>
      </c>
      <c r="J25" s="17" t="str">
        <f>+Hoja2!$J$90</f>
        <v>SI</v>
      </c>
      <c r="K25" s="17">
        <f>+Hoja2!$K$90</f>
        <v>2</v>
      </c>
      <c r="L25" s="103" t="str">
        <f>+Hoja2!$L$90</f>
        <v>PICH</v>
      </c>
    </row>
    <row r="26" spans="1:12" x14ac:dyDescent="0.2">
      <c r="A26" s="75">
        <f>SUM(A25+1)</f>
        <v>18</v>
      </c>
      <c r="B26" s="17" t="str">
        <f>+Hoja2!$B$91</f>
        <v>NRFT</v>
      </c>
      <c r="C26" s="103" t="str">
        <f>+Hoja2!$C$91</f>
        <v>NUEVO ROCAFUERTE   (1)</v>
      </c>
      <c r="D26" s="17">
        <f>+Hoja2!$D$91</f>
        <v>382000</v>
      </c>
      <c r="E26" s="17">
        <f>+Hoja2!$E$91</f>
        <v>382111</v>
      </c>
      <c r="F26" s="103" t="str">
        <f>+Hoja2!$F$91</f>
        <v>DRX1</v>
      </c>
      <c r="G26" s="17">
        <f>+Hoja2!$G$91</f>
        <v>112</v>
      </c>
      <c r="H26" s="17" t="str">
        <f>+Hoja2!$H$91</f>
        <v>B</v>
      </c>
      <c r="I26" s="103" t="str">
        <f>+Hoja2!$I$91</f>
        <v>TDQ2</v>
      </c>
      <c r="J26" s="17" t="str">
        <f>+Hoja2!$J$91</f>
        <v>SI</v>
      </c>
      <c r="K26" s="17">
        <f>+Hoja2!$K$91</f>
        <v>6</v>
      </c>
      <c r="L26" s="103" t="str">
        <f>+Hoja2!$L$91</f>
        <v>NAPO</v>
      </c>
    </row>
    <row r="27" spans="1:12" x14ac:dyDescent="0.2">
      <c r="A27" s="75">
        <f>SUM(A26+1)</f>
        <v>19</v>
      </c>
      <c r="B27" s="17" t="str">
        <f>+Hoja2!$B$92</f>
        <v>OTVL</v>
      </c>
      <c r="C27" s="103" t="str">
        <f>+Hoja2!$C$92</f>
        <v>OTAVALO</v>
      </c>
      <c r="D27" s="17">
        <f>+Hoja2!$D$92</f>
        <v>920000</v>
      </c>
      <c r="E27" s="17">
        <f>+Hoja2!$E$92</f>
        <v>926783</v>
      </c>
      <c r="F27" s="103" t="str">
        <f>+Hoja2!$F$92</f>
        <v>AXE</v>
      </c>
      <c r="G27" s="17">
        <f>+Hoja2!$G$92</f>
        <v>6784</v>
      </c>
      <c r="H27" s="17" t="str">
        <f>+Hoja2!$H$92</f>
        <v>B</v>
      </c>
      <c r="I27" s="103" t="str">
        <f>+Hoja2!$I$92</f>
        <v>TDI</v>
      </c>
      <c r="J27" s="17" t="str">
        <f>+Hoja2!$J$92</f>
        <v>SI</v>
      </c>
      <c r="K27" s="17">
        <f>+Hoja2!$K$92</f>
        <v>6</v>
      </c>
      <c r="L27" s="103" t="str">
        <f>+Hoja2!$L$92</f>
        <v>IMBA</v>
      </c>
    </row>
    <row r="28" spans="1:12" ht="13.5" thickBot="1" x14ac:dyDescent="0.25">
      <c r="A28" s="135"/>
      <c r="B28" s="136"/>
      <c r="C28" s="137"/>
      <c r="D28" s="16"/>
      <c r="E28" s="136"/>
      <c r="F28" s="137"/>
      <c r="G28" s="136"/>
      <c r="H28" s="136"/>
      <c r="I28" s="137"/>
      <c r="J28" s="136"/>
      <c r="K28" s="136"/>
      <c r="L28" s="137"/>
    </row>
    <row r="29" spans="1:12" x14ac:dyDescent="0.2">
      <c r="A29" s="81"/>
      <c r="B29" s="15"/>
      <c r="C29" s="111"/>
      <c r="D29" s="15"/>
      <c r="E29" s="15"/>
      <c r="F29" s="111"/>
      <c r="G29" s="15"/>
      <c r="H29" s="15"/>
      <c r="I29" s="111"/>
      <c r="J29" s="15"/>
      <c r="K29" s="15"/>
      <c r="L29" s="111"/>
    </row>
    <row r="30" spans="1:12" x14ac:dyDescent="0.2">
      <c r="A30" s="81"/>
      <c r="B30" s="15"/>
      <c r="C30" s="113" t="s">
        <v>114</v>
      </c>
      <c r="D30" s="53"/>
      <c r="E30" s="53"/>
      <c r="F30" s="109"/>
      <c r="G30" s="350">
        <f>SUM(G9:G27)</f>
        <v>81988</v>
      </c>
      <c r="H30" s="15"/>
      <c r="I30" s="111"/>
      <c r="J30" s="15"/>
      <c r="K30" s="15"/>
      <c r="L30" s="111"/>
    </row>
    <row r="31" spans="1:12" x14ac:dyDescent="0.2">
      <c r="A31" s="81"/>
      <c r="B31" s="15"/>
      <c r="C31" s="111"/>
      <c r="D31" s="15"/>
      <c r="E31" s="15"/>
      <c r="F31" s="111"/>
      <c r="G31" s="15"/>
      <c r="H31" s="15"/>
      <c r="I31" s="111"/>
      <c r="J31" s="15"/>
      <c r="K31" s="15"/>
      <c r="L31" s="111"/>
    </row>
    <row r="32" spans="1:12" x14ac:dyDescent="0.2">
      <c r="B32" s="51" t="s">
        <v>698</v>
      </c>
      <c r="L32" s="115"/>
    </row>
    <row r="33" spans="2:12" x14ac:dyDescent="0.2">
      <c r="L33" s="115"/>
    </row>
    <row r="34" spans="2:12" x14ac:dyDescent="0.2">
      <c r="B34" s="210" t="s">
        <v>601</v>
      </c>
      <c r="C34" s="111" t="s">
        <v>700</v>
      </c>
      <c r="L34" s="115"/>
    </row>
    <row r="35" spans="2:12" x14ac:dyDescent="0.2">
      <c r="L35" s="115"/>
    </row>
  </sheetData>
  <mergeCells count="1">
    <mergeCell ref="C8:I8"/>
  </mergeCells>
  <phoneticPr fontId="6" type="noConversion"/>
  <printOptions horizontalCentered="1"/>
  <pageMargins left="0.75" right="0.32" top="0.99" bottom="1" header="0.511811024" footer="0.511811024"/>
  <pageSetup paperSize="9" orientation="portrait" r:id="rId1"/>
  <headerFooter alignWithMargins="0">
    <oddFooter>&amp;CPágina 2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L27"/>
  <sheetViews>
    <sheetView workbookViewId="0">
      <selection activeCell="A10" sqref="A10"/>
    </sheetView>
  </sheetViews>
  <sheetFormatPr baseColWidth="10" defaultRowHeight="12.75" x14ac:dyDescent="0.2"/>
  <cols>
    <col min="1" max="1" width="3.7109375" customWidth="1"/>
    <col min="2" max="2" width="5" customWidth="1"/>
    <col min="3" max="3" width="20.28515625" customWidth="1"/>
    <col min="4" max="4" width="6.7109375" customWidth="1"/>
    <col min="5" max="5" width="8" customWidth="1"/>
    <col min="6" max="6" width="8.42578125" customWidth="1"/>
    <col min="7" max="7" width="10.5703125" customWidth="1"/>
    <col min="8" max="8" width="7.42578125" customWidth="1"/>
    <col min="9" max="9" width="8.5703125" bestFit="1" customWidth="1"/>
    <col min="10" max="10" width="4.7109375" customWidth="1"/>
    <col min="11" max="11" width="2.5703125" bestFit="1" customWidth="1"/>
    <col min="12" max="12" width="6.7109375" bestFit="1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x14ac:dyDescent="0.2">
      <c r="A8" s="79"/>
      <c r="C8" s="115"/>
      <c r="F8" s="115"/>
      <c r="I8" s="115"/>
      <c r="L8" s="115"/>
    </row>
    <row r="9" spans="1:12" ht="13.5" thickBot="1" x14ac:dyDescent="0.25">
      <c r="A9" s="79"/>
      <c r="C9" s="672" t="s">
        <v>200</v>
      </c>
      <c r="D9" s="672"/>
      <c r="E9" s="672"/>
      <c r="F9" s="672"/>
      <c r="G9" s="672"/>
      <c r="H9" s="672"/>
      <c r="I9" s="672"/>
      <c r="J9" s="672"/>
      <c r="L9" s="115"/>
    </row>
    <row r="10" spans="1:12" x14ac:dyDescent="0.2">
      <c r="A10" s="74">
        <f t="shared" ref="A10:A18" si="0">SUM(A9+1)</f>
        <v>1</v>
      </c>
      <c r="B10" s="19" t="str">
        <f>+Hoja2!$B$153</f>
        <v>INQ2</v>
      </c>
      <c r="C10" s="102" t="str">
        <f>+Hoja2!$C$153</f>
        <v>IÑAQUITO 2</v>
      </c>
      <c r="D10" s="19">
        <f>+Hoja2!$D$153</f>
        <v>450000</v>
      </c>
      <c r="E10" s="19">
        <f>+Hoja2!$E$153</f>
        <v>459999</v>
      </c>
      <c r="F10" s="102" t="str">
        <f>+Hoja2!$F$153</f>
        <v>ARF-102</v>
      </c>
      <c r="G10" s="360">
        <f>+Hoja2!$G$153</f>
        <v>10000</v>
      </c>
      <c r="H10" s="368" t="str">
        <f>+Hoja2!$H$153</f>
        <v>A</v>
      </c>
      <c r="I10" s="102" t="str">
        <f>+Hoja2!$I$153</f>
        <v>TDQ1</v>
      </c>
      <c r="J10" s="19">
        <f>+Hoja2!$J$153</f>
        <v>459</v>
      </c>
      <c r="K10" s="19">
        <f>+Hoja2!$K$153</f>
        <v>2</v>
      </c>
      <c r="L10" s="130" t="str">
        <f>+Hoja2!$L$153</f>
        <v>QUITO</v>
      </c>
    </row>
    <row r="11" spans="1:12" x14ac:dyDescent="0.2">
      <c r="A11" s="75">
        <f t="shared" si="0"/>
        <v>2</v>
      </c>
      <c r="B11" s="17" t="str">
        <f>+Hoja2!$B$154</f>
        <v>MSC3</v>
      </c>
      <c r="C11" s="103" t="str">
        <f>+Hoja2!$C$154</f>
        <v>MARISCAL SUCRE 3</v>
      </c>
      <c r="D11" s="17">
        <f>+Hoja2!$D$154</f>
        <v>540000</v>
      </c>
      <c r="E11" s="17">
        <f>+Hoja2!$E$154</f>
        <v>549999</v>
      </c>
      <c r="F11" s="103" t="str">
        <f>+Hoja2!$F$154</f>
        <v>ARF-102</v>
      </c>
      <c r="G11" s="358">
        <f>+Hoja2!$G$154</f>
        <v>10000</v>
      </c>
      <c r="H11" s="348" t="str">
        <f>+Hoja2!$H$154</f>
        <v>A</v>
      </c>
      <c r="I11" s="103" t="str">
        <f>+Hoja2!$I$154</f>
        <v>TDQ1</v>
      </c>
      <c r="J11" s="17" t="str">
        <f>+Hoja2!$J$154</f>
        <v>NO</v>
      </c>
      <c r="K11" s="17">
        <f>+Hoja2!$K$154</f>
        <v>2</v>
      </c>
      <c r="L11" s="131" t="str">
        <f>+Hoja2!$L$154</f>
        <v>QUITO</v>
      </c>
    </row>
    <row r="12" spans="1:12" x14ac:dyDescent="0.2">
      <c r="A12" s="363">
        <f t="shared" si="0"/>
        <v>3</v>
      </c>
      <c r="B12" s="364" t="str">
        <f>+Hoja2!$B$155</f>
        <v>QCN1</v>
      </c>
      <c r="C12" s="365" t="str">
        <f>+Hoja2!$C$155</f>
        <v>QUITO CENTRO 1    *</v>
      </c>
      <c r="D12" s="364">
        <f>+Hoja2!$D$155</f>
        <v>210000</v>
      </c>
      <c r="E12" s="364">
        <f>+Hoja2!$E$155</f>
        <v>219999</v>
      </c>
      <c r="F12" s="365" t="str">
        <f>+Hoja2!$F$155</f>
        <v>AGF</v>
      </c>
      <c r="G12" s="366">
        <f>+Hoja2!$G$155</f>
        <v>10000</v>
      </c>
      <c r="H12" s="369" t="str">
        <f>+Hoja2!$H$155</f>
        <v>A</v>
      </c>
      <c r="I12" s="365" t="str">
        <f>+Hoja2!$I$155</f>
        <v>TDQ1</v>
      </c>
      <c r="J12" s="364" t="str">
        <f>+Hoja2!$J$155</f>
        <v>NO</v>
      </c>
      <c r="K12" s="364">
        <f>+Hoja2!$K$155</f>
        <v>2</v>
      </c>
      <c r="L12" s="367" t="str">
        <f>+Hoja2!$L$155</f>
        <v>QUITO</v>
      </c>
    </row>
    <row r="13" spans="1:12" x14ac:dyDescent="0.2">
      <c r="A13" s="363">
        <f t="shared" si="0"/>
        <v>4</v>
      </c>
      <c r="B13" s="364" t="str">
        <f>+Hoja2!$B$156</f>
        <v>QCN2</v>
      </c>
      <c r="C13" s="365" t="str">
        <f>+Hoja2!$C$156</f>
        <v>QUITO CENTRO 2    *</v>
      </c>
      <c r="D13" s="364">
        <f>+Hoja2!$D$156</f>
        <v>510000</v>
      </c>
      <c r="E13" s="364">
        <f>+Hoja2!$E$156</f>
        <v>519999</v>
      </c>
      <c r="F13" s="365" t="str">
        <f>+Hoja2!$F$156</f>
        <v>ARF-102</v>
      </c>
      <c r="G13" s="366">
        <f>+Hoja2!$G$156</f>
        <v>10000</v>
      </c>
      <c r="H13" s="369" t="str">
        <f>+Hoja2!$H$156</f>
        <v>A</v>
      </c>
      <c r="I13" s="365" t="str">
        <f>+Hoja2!$I$156</f>
        <v>TDQ1</v>
      </c>
      <c r="J13" s="364" t="str">
        <f>+Hoja2!$J$156</f>
        <v>NO</v>
      </c>
      <c r="K13" s="364">
        <f>+Hoja2!$K$156</f>
        <v>2</v>
      </c>
      <c r="L13" s="367" t="str">
        <f>+Hoja2!$L$156</f>
        <v>QUITO</v>
      </c>
    </row>
    <row r="14" spans="1:12" x14ac:dyDescent="0.2">
      <c r="A14" s="75">
        <f>SUM(A13+1)</f>
        <v>5</v>
      </c>
      <c r="B14" s="17" t="str">
        <f>+Hoja2!$B$157</f>
        <v>SRF1</v>
      </c>
      <c r="C14" s="103" t="str">
        <f>+Hoja2!$C$157</f>
        <v>SAN RAFAEL 1</v>
      </c>
      <c r="D14" s="17">
        <f>+Hoja2!$D$157</f>
        <v>320000</v>
      </c>
      <c r="E14" s="17">
        <f>+Hoja2!$E$157</f>
        <v>324999</v>
      </c>
      <c r="F14" s="103" t="str">
        <f>+Hoja2!$F$157</f>
        <v>ARF-102</v>
      </c>
      <c r="G14" s="358">
        <f>+Hoja2!$G$157</f>
        <v>5000</v>
      </c>
      <c r="H14" s="348" t="str">
        <f>+Hoja2!$H$157</f>
        <v>A</v>
      </c>
      <c r="I14" s="103" t="str">
        <f>+Hoja2!$I$157</f>
        <v>SRF2</v>
      </c>
      <c r="J14" s="17">
        <f>+Hoja2!$J$157</f>
        <v>322</v>
      </c>
      <c r="K14" s="17">
        <f>+Hoja2!$K$157</f>
        <v>2</v>
      </c>
      <c r="L14" s="131" t="str">
        <f>+Hoja2!$L$157</f>
        <v>PICH</v>
      </c>
    </row>
    <row r="15" spans="1:12" x14ac:dyDescent="0.2">
      <c r="A15" s="75">
        <f t="shared" si="0"/>
        <v>6</v>
      </c>
      <c r="B15" s="17" t="str">
        <f>+Hoja2!$B$158</f>
        <v>AMB1</v>
      </c>
      <c r="C15" s="103" t="str">
        <f>+Hoja2!$C$158</f>
        <v>AMBATO 1</v>
      </c>
      <c r="D15" s="17">
        <f>+Hoja2!$D$158</f>
        <v>820000</v>
      </c>
      <c r="E15" s="17">
        <f>+Hoja2!$E$158</f>
        <v>829999</v>
      </c>
      <c r="F15" s="103" t="str">
        <f>+Hoja2!$F$158</f>
        <v>ARF-102</v>
      </c>
      <c r="G15" s="358">
        <f>+Hoja2!$G$158</f>
        <v>10000</v>
      </c>
      <c r="H15" s="348" t="str">
        <f>+Hoja2!$H$158</f>
        <v>A</v>
      </c>
      <c r="I15" s="103" t="str">
        <f>+Hoja2!$I$158</f>
        <v>TDA</v>
      </c>
      <c r="J15" s="17">
        <f>+Hoja2!$J$158</f>
        <v>829</v>
      </c>
      <c r="K15" s="17">
        <f>+Hoja2!$K$158</f>
        <v>3</v>
      </c>
      <c r="L15" s="131" t="str">
        <f>+Hoja2!$L$158</f>
        <v>TUNG</v>
      </c>
    </row>
    <row r="16" spans="1:12" x14ac:dyDescent="0.2">
      <c r="A16" s="75">
        <f t="shared" si="0"/>
        <v>7</v>
      </c>
      <c r="B16" s="17" t="str">
        <f>+Hoja2!$B$159</f>
        <v>LAT1</v>
      </c>
      <c r="C16" s="103" t="str">
        <f>+Hoja2!$C$159</f>
        <v>LATACUNGA 1</v>
      </c>
      <c r="D16" s="17">
        <f>+Hoja2!$D$159</f>
        <v>800000</v>
      </c>
      <c r="E16" s="17">
        <f>+Hoja2!$E$159</f>
        <v>804999</v>
      </c>
      <c r="F16" s="103" t="str">
        <f>+Hoja2!$F$159</f>
        <v>ARF-102</v>
      </c>
      <c r="G16" s="358">
        <f>+Hoja2!$G$159</f>
        <v>5000</v>
      </c>
      <c r="H16" s="348" t="str">
        <f>+Hoja2!$H$159</f>
        <v>A</v>
      </c>
      <c r="I16" s="103" t="str">
        <f>+Hoja2!$I$159</f>
        <v>TDA</v>
      </c>
      <c r="J16" s="17">
        <f>+Hoja2!$J$159</f>
        <v>802</v>
      </c>
      <c r="K16" s="17">
        <f>+Hoja2!$K$159</f>
        <v>3</v>
      </c>
      <c r="L16" s="131" t="str">
        <f>+Hoja2!$L$159</f>
        <v>COTX</v>
      </c>
    </row>
    <row r="17" spans="1:12" x14ac:dyDescent="0.2">
      <c r="A17" s="75">
        <f t="shared" si="0"/>
        <v>8</v>
      </c>
      <c r="B17" s="17" t="str">
        <f>+Hoja2!$B$160</f>
        <v>ESM1</v>
      </c>
      <c r="C17" s="103" t="str">
        <f>+Hoja2!$C$160</f>
        <v>ESMERALDAS 1</v>
      </c>
      <c r="D17" s="17">
        <f>+Hoja2!$D$160</f>
        <v>710000</v>
      </c>
      <c r="E17" s="17">
        <f>+Hoja2!$E$160</f>
        <v>714999</v>
      </c>
      <c r="F17" s="103" t="str">
        <f>+Hoja2!$F$160</f>
        <v>ARF-102</v>
      </c>
      <c r="G17" s="358">
        <f>+Hoja2!$G$160</f>
        <v>5000</v>
      </c>
      <c r="H17" s="348" t="str">
        <f>+Hoja2!$H$160</f>
        <v>A</v>
      </c>
      <c r="I17" s="103" t="str">
        <f>+Hoja2!$I$160</f>
        <v>TDQ1</v>
      </c>
      <c r="J17" s="17">
        <f>+Hoja2!$J$160</f>
        <v>714</v>
      </c>
      <c r="K17" s="17">
        <f>+Hoja2!$K$160</f>
        <v>6</v>
      </c>
      <c r="L17" s="131" t="str">
        <f>+Hoja2!$L$160</f>
        <v>ESME</v>
      </c>
    </row>
    <row r="18" spans="1:12" ht="13.5" thickBot="1" x14ac:dyDescent="0.25">
      <c r="A18" s="77">
        <f t="shared" si="0"/>
        <v>9</v>
      </c>
      <c r="B18" s="24" t="str">
        <f>+Hoja2!$B$161</f>
        <v>IBR1</v>
      </c>
      <c r="C18" s="104" t="str">
        <f>+Hoja2!$C$161</f>
        <v>IBARRA 1</v>
      </c>
      <c r="D18" s="24">
        <f>+Hoja2!$D$161</f>
        <v>950000</v>
      </c>
      <c r="E18" s="24">
        <f>+Hoja2!$E$161</f>
        <v>954999</v>
      </c>
      <c r="F18" s="104" t="str">
        <f>+Hoja2!$F$161</f>
        <v>ARF-102</v>
      </c>
      <c r="G18" s="362">
        <f>+Hoja2!$G$161</f>
        <v>5000</v>
      </c>
      <c r="H18" s="370" t="str">
        <f>+Hoja2!$H$161</f>
        <v>A</v>
      </c>
      <c r="I18" s="104" t="str">
        <f>+Hoja2!$I$161</f>
        <v>TDI</v>
      </c>
      <c r="J18" s="24">
        <f>+Hoja2!$J$161</f>
        <v>954</v>
      </c>
      <c r="K18" s="24">
        <f>+Hoja2!$K$161</f>
        <v>6</v>
      </c>
      <c r="L18" s="132" t="str">
        <f>+Hoja2!$L$161</f>
        <v>IMBA</v>
      </c>
    </row>
    <row r="19" spans="1:12" ht="13.5" hidden="1" thickBot="1" x14ac:dyDescent="0.25">
      <c r="A19" s="181"/>
      <c r="B19" s="323"/>
      <c r="C19" s="327"/>
      <c r="D19" s="16"/>
      <c r="E19" s="16"/>
      <c r="F19" s="327"/>
      <c r="G19" s="323" t="s">
        <v>16</v>
      </c>
      <c r="H19" s="323"/>
      <c r="I19" s="327"/>
      <c r="J19" s="323"/>
      <c r="K19" s="323"/>
      <c r="L19" s="361"/>
    </row>
    <row r="20" spans="1:12" x14ac:dyDescent="0.2">
      <c r="A20" s="79"/>
      <c r="C20" s="115"/>
      <c r="F20" s="115"/>
      <c r="I20" s="115"/>
      <c r="L20" s="115"/>
    </row>
    <row r="21" spans="1:12" x14ac:dyDescent="0.2">
      <c r="A21" s="79"/>
      <c r="C21" s="113" t="s">
        <v>114</v>
      </c>
      <c r="D21" s="52"/>
      <c r="E21" s="52"/>
      <c r="F21" s="112"/>
      <c r="G21" s="350">
        <f>(SUM(G10:G18))-G13-G12</f>
        <v>50000</v>
      </c>
      <c r="I21" s="115"/>
      <c r="L21" s="115"/>
    </row>
    <row r="22" spans="1:12" x14ac:dyDescent="0.2">
      <c r="A22" s="79"/>
      <c r="C22" s="115"/>
      <c r="F22" s="115"/>
      <c r="I22" s="115"/>
      <c r="L22" s="115"/>
    </row>
    <row r="23" spans="1:12" x14ac:dyDescent="0.2">
      <c r="B23" s="55" t="s">
        <v>698</v>
      </c>
      <c r="F23" s="115"/>
    </row>
    <row r="25" spans="1:12" x14ac:dyDescent="0.2">
      <c r="B25" s="211" t="s">
        <v>699</v>
      </c>
      <c r="C25" s="111" t="s">
        <v>708</v>
      </c>
    </row>
    <row r="26" spans="1:12" x14ac:dyDescent="0.2">
      <c r="C26" s="111" t="s">
        <v>709</v>
      </c>
      <c r="D26" s="15">
        <v>280000</v>
      </c>
      <c r="E26" s="15">
        <v>289999</v>
      </c>
    </row>
    <row r="27" spans="1:12" x14ac:dyDescent="0.2">
      <c r="C27" s="111" t="s">
        <v>710</v>
      </c>
      <c r="D27" s="15">
        <v>950000</v>
      </c>
      <c r="E27" s="15">
        <v>959999</v>
      </c>
    </row>
  </sheetData>
  <mergeCells count="1">
    <mergeCell ref="C9:J9"/>
  </mergeCells>
  <phoneticPr fontId="6" type="noConversion"/>
  <printOptions horizontalCentered="1"/>
  <pageMargins left="0.75" right="0.44" top="1.25" bottom="1" header="0.511811024" footer="0.511811024"/>
  <pageSetup paperSize="9" orientation="portrait" r:id="rId1"/>
  <headerFooter alignWithMargins="0">
    <oddFooter>&amp;CPágina 5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L37"/>
  <sheetViews>
    <sheetView topLeftCell="A9" workbookViewId="0">
      <selection activeCell="A9" sqref="A9"/>
    </sheetView>
  </sheetViews>
  <sheetFormatPr baseColWidth="10" defaultRowHeight="12.75" x14ac:dyDescent="0.2"/>
  <cols>
    <col min="1" max="1" width="3.7109375" customWidth="1"/>
    <col min="2" max="2" width="4.7109375" customWidth="1"/>
    <col min="3" max="3" width="22.140625" customWidth="1"/>
    <col min="4" max="5" width="6.7109375" customWidth="1"/>
    <col min="6" max="6" width="12.7109375" customWidth="1"/>
    <col min="7" max="7" width="8.7109375" customWidth="1"/>
    <col min="8" max="8" width="4.7109375" customWidth="1"/>
    <col min="9" max="9" width="7.7109375" customWidth="1"/>
    <col min="10" max="10" width="4.7109375" customWidth="1"/>
    <col min="11" max="11" width="2.7109375" customWidth="1"/>
    <col min="12" max="12" width="5.7109375" customWidth="1"/>
  </cols>
  <sheetData>
    <row r="1" spans="1:12" x14ac:dyDescent="0.2">
      <c r="A1" s="35" t="s">
        <v>4</v>
      </c>
      <c r="B1" s="88"/>
      <c r="C1" s="88"/>
      <c r="D1" s="89"/>
      <c r="E1" s="84"/>
      <c r="F1" s="32"/>
      <c r="G1" s="32"/>
      <c r="H1" s="85"/>
      <c r="I1" s="118" t="s">
        <v>5</v>
      </c>
      <c r="J1" s="201" t="s">
        <v>768</v>
      </c>
      <c r="K1" s="201"/>
      <c r="L1" s="202"/>
    </row>
    <row r="2" spans="1:12" x14ac:dyDescent="0.2">
      <c r="A2" s="38" t="s">
        <v>766</v>
      </c>
      <c r="B2" s="34"/>
      <c r="C2" s="34"/>
      <c r="D2" s="39"/>
      <c r="E2" s="38" t="s">
        <v>8</v>
      </c>
      <c r="F2" s="34"/>
      <c r="G2" s="34"/>
      <c r="H2" s="39"/>
      <c r="I2" s="121" t="s">
        <v>325</v>
      </c>
      <c r="J2" s="203" t="s">
        <v>326</v>
      </c>
      <c r="K2" s="203"/>
      <c r="L2" s="204"/>
    </row>
    <row r="3" spans="1:12" x14ac:dyDescent="0.2">
      <c r="A3" s="38" t="s">
        <v>11</v>
      </c>
      <c r="B3" s="34"/>
      <c r="C3" s="34"/>
      <c r="D3" s="194"/>
      <c r="E3" s="38" t="s">
        <v>329</v>
      </c>
      <c r="F3" s="34"/>
      <c r="G3" s="34"/>
      <c r="H3" s="39"/>
      <c r="I3" s="121" t="s">
        <v>13</v>
      </c>
      <c r="J3" s="203" t="s">
        <v>769</v>
      </c>
      <c r="K3" s="203"/>
      <c r="L3" s="204"/>
    </row>
    <row r="4" spans="1:12" ht="13.5" thickBot="1" x14ac:dyDescent="0.25">
      <c r="A4" s="40" t="s">
        <v>16</v>
      </c>
      <c r="B4" s="41"/>
      <c r="C4" s="209" t="s">
        <v>331</v>
      </c>
      <c r="D4" s="42"/>
      <c r="E4" s="86"/>
      <c r="F4" s="13"/>
      <c r="G4" s="13"/>
      <c r="H4" s="87"/>
      <c r="I4" s="124" t="s">
        <v>332</v>
      </c>
      <c r="J4" s="205">
        <v>6</v>
      </c>
      <c r="K4" s="205"/>
      <c r="L4" s="206"/>
    </row>
    <row r="5" spans="1:12" ht="13.5" thickBot="1" x14ac:dyDescent="0.25">
      <c r="A5" s="3"/>
      <c r="B5" s="5" t="s">
        <v>333</v>
      </c>
      <c r="C5" s="6"/>
      <c r="D5" s="6"/>
      <c r="E5" s="6"/>
      <c r="F5" s="7"/>
      <c r="G5" s="212" t="s">
        <v>334</v>
      </c>
      <c r="H5" s="8" t="s">
        <v>335</v>
      </c>
      <c r="I5" s="8" t="s">
        <v>336</v>
      </c>
      <c r="J5" s="8" t="s">
        <v>337</v>
      </c>
      <c r="K5" s="8" t="s">
        <v>338</v>
      </c>
      <c r="L5" s="12" t="s">
        <v>339</v>
      </c>
    </row>
    <row r="6" spans="1:12" ht="13.5" thickBot="1" x14ac:dyDescent="0.25">
      <c r="A6" s="214" t="s">
        <v>345</v>
      </c>
      <c r="B6" s="9" t="s">
        <v>346</v>
      </c>
      <c r="C6" s="9" t="s">
        <v>347</v>
      </c>
      <c r="D6" s="10" t="s">
        <v>348</v>
      </c>
      <c r="E6" s="11"/>
      <c r="F6" s="9" t="s">
        <v>335</v>
      </c>
      <c r="G6" s="4" t="s">
        <v>349</v>
      </c>
      <c r="H6" s="4" t="s">
        <v>350</v>
      </c>
      <c r="I6" s="4" t="s">
        <v>351</v>
      </c>
      <c r="J6" s="4" t="s">
        <v>16</v>
      </c>
      <c r="K6" s="4" t="s">
        <v>352</v>
      </c>
      <c r="L6" s="207" t="s">
        <v>353</v>
      </c>
    </row>
    <row r="7" spans="1:12" x14ac:dyDescent="0.2">
      <c r="A7" s="1"/>
      <c r="B7" s="1"/>
      <c r="C7" s="1"/>
      <c r="D7" s="1"/>
      <c r="E7" s="1"/>
      <c r="F7" s="1"/>
      <c r="G7" s="1" t="s">
        <v>16</v>
      </c>
      <c r="H7" s="1" t="s">
        <v>16</v>
      </c>
      <c r="I7" s="1" t="s">
        <v>16</v>
      </c>
      <c r="J7" s="1" t="s">
        <v>16</v>
      </c>
      <c r="K7" s="1" t="s">
        <v>16</v>
      </c>
      <c r="L7" s="1"/>
    </row>
    <row r="8" spans="1:12" ht="13.5" thickBot="1" x14ac:dyDescent="0.25">
      <c r="A8" s="82"/>
      <c r="B8" s="16"/>
      <c r="C8" s="110" t="s">
        <v>152</v>
      </c>
      <c r="D8" s="13"/>
      <c r="E8" s="57"/>
      <c r="F8" s="129"/>
      <c r="G8" s="16"/>
      <c r="H8" s="16"/>
      <c r="I8" s="129"/>
      <c r="J8" s="16"/>
      <c r="K8" s="16"/>
      <c r="L8" s="129"/>
    </row>
    <row r="9" spans="1:12" x14ac:dyDescent="0.2">
      <c r="A9" s="75" t="s">
        <v>42</v>
      </c>
      <c r="B9" s="103" t="str">
        <f>+Hoja2!$B$98</f>
        <v>CALC</v>
      </c>
      <c r="C9" s="103" t="str">
        <f>+Hoja2!$C$98</f>
        <v>CALACALÍ-SANP</v>
      </c>
      <c r="D9" s="17">
        <f>+Hoja2!$D$98</f>
        <v>306000</v>
      </c>
      <c r="E9" s="17">
        <f>+Hoja2!$E$98</f>
        <v>306405</v>
      </c>
      <c r="F9" s="103" t="str">
        <f>+Hoja2!$F$98</f>
        <v>CONCENTRAD</v>
      </c>
      <c r="G9" s="17">
        <f>+Hoja2!$G$98</f>
        <v>406</v>
      </c>
      <c r="H9" s="17" t="str">
        <f>+Hoja2!$H$98</f>
        <v>B</v>
      </c>
      <c r="I9" s="103" t="str">
        <f>+Hoja2!$I$98</f>
        <v>TDQ2</v>
      </c>
      <c r="J9" s="17" t="str">
        <f>+Hoja2!$J$98</f>
        <v>SI</v>
      </c>
      <c r="K9" s="17">
        <f>+Hoja2!$K$98</f>
        <v>2</v>
      </c>
      <c r="L9" s="103" t="str">
        <f>+Hoja2!$L$98</f>
        <v>PICH</v>
      </c>
    </row>
    <row r="10" spans="1:12" x14ac:dyDescent="0.2">
      <c r="A10" s="75" t="s">
        <v>45</v>
      </c>
      <c r="B10" s="103" t="str">
        <f>+Hoja2!$B$99</f>
        <v>CCL1</v>
      </c>
      <c r="C10" s="103" t="str">
        <f>+Hoja2!$C$99</f>
        <v>CARCELÉN 1</v>
      </c>
      <c r="D10" s="17">
        <f>+Hoja2!$D$99</f>
        <v>470000</v>
      </c>
      <c r="E10" s="17">
        <f>+Hoja2!$E$99</f>
        <v>479999</v>
      </c>
      <c r="F10" s="103" t="str">
        <f>+Hoja2!$F$99</f>
        <v>NEAX-61M</v>
      </c>
      <c r="G10" s="17">
        <f>+Hoja2!$G$99</f>
        <v>10000</v>
      </c>
      <c r="H10" s="17" t="str">
        <f>+Hoja2!$H$99</f>
        <v>B</v>
      </c>
      <c r="I10" s="103" t="str">
        <f>+Hoja2!$I$99</f>
        <v>TDQ2/1</v>
      </c>
      <c r="J10" s="17" t="str">
        <f>+Hoja2!$J$99</f>
        <v>SI</v>
      </c>
      <c r="K10" s="17">
        <f>+Hoja2!$K$99</f>
        <v>2</v>
      </c>
      <c r="L10" s="103" t="str">
        <f>+Hoja2!$L$99</f>
        <v>QUITO</v>
      </c>
    </row>
    <row r="11" spans="1:12" x14ac:dyDescent="0.2">
      <c r="A11" s="75" t="s">
        <v>48</v>
      </c>
      <c r="B11" s="103" t="str">
        <f>+Hoja2!$B$100</f>
        <v>CCL1</v>
      </c>
      <c r="C11" s="103" t="str">
        <f>+Hoja2!$C$100</f>
        <v>CARCELÉN 1</v>
      </c>
      <c r="D11" s="17">
        <f>+Hoja2!$D$100</f>
        <v>480021</v>
      </c>
      <c r="E11" s="17">
        <f>+Hoja2!$E$100</f>
        <v>480532</v>
      </c>
      <c r="F11" s="103" t="str">
        <f>+Hoja2!$F$100</f>
        <v>NEAX-61M</v>
      </c>
      <c r="G11" s="17">
        <f>+Hoja2!$G$100</f>
        <v>512</v>
      </c>
      <c r="H11" s="17" t="str">
        <f>+Hoja2!$H$100</f>
        <v>B</v>
      </c>
      <c r="I11" s="103" t="str">
        <f>+Hoja2!$I$100</f>
        <v>TDQ2/1</v>
      </c>
      <c r="J11" s="17" t="str">
        <f>+Hoja2!$J$100</f>
        <v>SI</v>
      </c>
      <c r="K11" s="17">
        <f>+Hoja2!$K$100</f>
        <v>2</v>
      </c>
      <c r="L11" s="103" t="str">
        <f>+Hoja2!$L$100</f>
        <v>QUITO</v>
      </c>
    </row>
    <row r="12" spans="1:12" x14ac:dyDescent="0.2">
      <c r="A12" s="75">
        <f t="shared" ref="A12:A27" si="0">SUM(A11+1)</f>
        <v>4</v>
      </c>
      <c r="B12" s="103" t="str">
        <f>+Hoja2!$B$101</f>
        <v>CNCT</v>
      </c>
      <c r="C12" s="103" t="str">
        <f>+Hoja2!$C$101</f>
        <v>CONOCOTO</v>
      </c>
      <c r="D12" s="17">
        <f>+Hoja2!$D$101</f>
        <v>340000</v>
      </c>
      <c r="E12" s="17">
        <f>+Hoja2!$E$101</f>
        <v>345027</v>
      </c>
      <c r="F12" s="103" t="str">
        <f>+Hoja2!$F$101</f>
        <v>NEAX-61E</v>
      </c>
      <c r="G12" s="17">
        <f>+Hoja2!$G$101</f>
        <v>5028</v>
      </c>
      <c r="H12" s="17" t="str">
        <f>+Hoja2!$H$101</f>
        <v>B</v>
      </c>
      <c r="I12" s="103" t="str">
        <f>+Hoja2!$I$101</f>
        <v>TDQ2/1</v>
      </c>
      <c r="J12" s="17" t="str">
        <f>+Hoja2!$J$101</f>
        <v>SI</v>
      </c>
      <c r="K12" s="17">
        <f>+Hoja2!$K$101</f>
        <v>2</v>
      </c>
      <c r="L12" s="103" t="str">
        <f>+Hoja2!$L$101</f>
        <v>PICH</v>
      </c>
    </row>
    <row r="13" spans="1:12" x14ac:dyDescent="0.2">
      <c r="A13" s="75">
        <f t="shared" si="0"/>
        <v>5</v>
      </c>
      <c r="B13" s="103" t="str">
        <f>+Hoja2!$B$102</f>
        <v>GMN1</v>
      </c>
      <c r="C13" s="103" t="str">
        <f>+Hoja2!$C$102</f>
        <v>GUAMANÍ</v>
      </c>
      <c r="D13" s="17">
        <f>+Hoja2!$D$102</f>
        <v>690000</v>
      </c>
      <c r="E13" s="17">
        <f>+Hoja2!$E$102</f>
        <v>694999</v>
      </c>
      <c r="F13" s="103" t="str">
        <f>+Hoja2!$F$102</f>
        <v>NEAX-61E</v>
      </c>
      <c r="G13" s="17">
        <f>+Hoja2!$G$102</f>
        <v>5000</v>
      </c>
      <c r="H13" s="17" t="str">
        <f>+Hoja2!$H$102</f>
        <v>B</v>
      </c>
      <c r="I13" s="103" t="str">
        <f>+Hoja2!$I$102</f>
        <v>TDQ2/1</v>
      </c>
      <c r="J13" s="17" t="str">
        <f>+Hoja2!$J$102</f>
        <v>SI</v>
      </c>
      <c r="K13" s="17">
        <f>+Hoja2!$K$102</f>
        <v>2</v>
      </c>
      <c r="L13" s="103" t="str">
        <f>+Hoja2!$L$102</f>
        <v>QUITO</v>
      </c>
    </row>
    <row r="14" spans="1:12" x14ac:dyDescent="0.2">
      <c r="A14" s="75">
        <f t="shared" si="0"/>
        <v>6</v>
      </c>
      <c r="B14" s="103" t="str">
        <f>+Hoja2!$B$103</f>
        <v>INQ3</v>
      </c>
      <c r="C14" s="103" t="str">
        <f>+Hoja2!$C$103</f>
        <v>IÑAQUITO 3</v>
      </c>
      <c r="D14" s="17">
        <f>+Hoja2!$D$103</f>
        <v>430000</v>
      </c>
      <c r="E14" s="17">
        <f>+Hoja2!$E$103</f>
        <v>449999</v>
      </c>
      <c r="F14" s="103" t="str">
        <f>+Hoja2!$F$103</f>
        <v>NEAX-61M</v>
      </c>
      <c r="G14" s="17">
        <f>+Hoja2!$G$103</f>
        <v>20000</v>
      </c>
      <c r="H14" s="17" t="str">
        <f>+Hoja2!$H$103</f>
        <v>B</v>
      </c>
      <c r="I14" s="103" t="str">
        <f>+Hoja2!$I$103</f>
        <v>TDQ2/1</v>
      </c>
      <c r="J14" s="17" t="str">
        <f>+Hoja2!$J$103</f>
        <v>SI</v>
      </c>
      <c r="K14" s="17">
        <f>+Hoja2!$K$103</f>
        <v>2</v>
      </c>
      <c r="L14" s="103" t="str">
        <f>+Hoja2!$L$103</f>
        <v>QUITO</v>
      </c>
    </row>
    <row r="15" spans="1:12" x14ac:dyDescent="0.2">
      <c r="A15" s="75">
        <f t="shared" si="0"/>
        <v>7</v>
      </c>
      <c r="B15" s="103" t="str">
        <f>+Hoja2!$B$104</f>
        <v>LLZ1</v>
      </c>
      <c r="C15" s="103" t="str">
        <f>+Hoja2!$C$104</f>
        <v>LA LUZ 1</v>
      </c>
      <c r="D15" s="17">
        <f>+Hoja2!$D$104</f>
        <v>400000</v>
      </c>
      <c r="E15" s="17">
        <f>+Hoja2!$E$104</f>
        <v>409999</v>
      </c>
      <c r="F15" s="103" t="str">
        <f>+Hoja2!$F$104</f>
        <v>NEAX-61M</v>
      </c>
      <c r="G15" s="17">
        <f>+Hoja2!$G$104</f>
        <v>10000</v>
      </c>
      <c r="H15" s="17" t="str">
        <f>+Hoja2!$H$104</f>
        <v>B</v>
      </c>
      <c r="I15" s="103" t="str">
        <f>+Hoja2!$I$104</f>
        <v>TDQ2/1</v>
      </c>
      <c r="J15" s="17" t="str">
        <f>+Hoja2!$J$104</f>
        <v>SI</v>
      </c>
      <c r="K15" s="17">
        <f>+Hoja2!$K$104</f>
        <v>2</v>
      </c>
      <c r="L15" s="103" t="str">
        <f>+Hoja2!$L$104</f>
        <v>QUITO</v>
      </c>
    </row>
    <row r="16" spans="1:12" x14ac:dyDescent="0.2">
      <c r="A16" s="75">
        <f t="shared" si="0"/>
        <v>8</v>
      </c>
      <c r="B16" s="103" t="str">
        <f>+Hoja2!$B$105</f>
        <v>MSC5</v>
      </c>
      <c r="C16" s="103" t="str">
        <f>+Hoja2!$C$105</f>
        <v>MARISCAL SUCRE 5</v>
      </c>
      <c r="D16" s="17">
        <f>+Hoja2!$D$105</f>
        <v>500000</v>
      </c>
      <c r="E16" s="17">
        <f>+Hoja2!$E$105</f>
        <v>509999</v>
      </c>
      <c r="F16" s="103" t="str">
        <f>+Hoja2!$F$105</f>
        <v>NEAX-61M</v>
      </c>
      <c r="G16" s="17">
        <f>+Hoja2!$G$105</f>
        <v>10000</v>
      </c>
      <c r="H16" s="17" t="str">
        <f>+Hoja2!$H$105</f>
        <v>B</v>
      </c>
      <c r="I16" s="103" t="str">
        <f>+Hoja2!$I$105</f>
        <v>TDQ2/1</v>
      </c>
      <c r="J16" s="17" t="str">
        <f>+Hoja2!$J$105</f>
        <v>SI</v>
      </c>
      <c r="K16" s="17">
        <f>+Hoja2!$K$105</f>
        <v>2</v>
      </c>
      <c r="L16" s="103" t="str">
        <f>+Hoja2!$L$105</f>
        <v>QUITO</v>
      </c>
    </row>
    <row r="17" spans="1:12" x14ac:dyDescent="0.2">
      <c r="A17" s="75">
        <f t="shared" si="0"/>
        <v>9</v>
      </c>
      <c r="B17" s="103" t="str">
        <f>+Hoja2!$B$106</f>
        <v>MSC5</v>
      </c>
      <c r="C17" s="103" t="str">
        <f>+Hoja2!$C$106</f>
        <v>MARISCAL SUCRE 5</v>
      </c>
      <c r="D17" s="17">
        <f>+Hoja2!$D$106</f>
        <v>560000</v>
      </c>
      <c r="E17" s="17">
        <f>+Hoja2!$E$106</f>
        <v>569999</v>
      </c>
      <c r="F17" s="103" t="str">
        <f>+Hoja2!$F$106</f>
        <v>NEAX-61M</v>
      </c>
      <c r="G17" s="17">
        <f>+Hoja2!$G$106</f>
        <v>10000</v>
      </c>
      <c r="H17" s="17" t="str">
        <f>+Hoja2!$H$106</f>
        <v>B</v>
      </c>
      <c r="I17" s="103" t="str">
        <f>+Hoja2!$I$106</f>
        <v>TDQ2/1</v>
      </c>
      <c r="J17" s="17" t="str">
        <f>+Hoja2!$J$106</f>
        <v>SI</v>
      </c>
      <c r="K17" s="17">
        <f>+Hoja2!$K$106</f>
        <v>2</v>
      </c>
      <c r="L17" s="103" t="str">
        <f>+Hoja2!$L$106</f>
        <v>QUITO</v>
      </c>
    </row>
    <row r="18" spans="1:12" x14ac:dyDescent="0.2">
      <c r="A18" s="75">
        <f t="shared" si="0"/>
        <v>10</v>
      </c>
      <c r="B18" s="103" t="str">
        <f>+Hoja2!$B$107</f>
        <v>MSC6</v>
      </c>
      <c r="C18" s="103" t="str">
        <f>+Hoja2!$C$107</f>
        <v>MARISCAL SUCRE 6</v>
      </c>
      <c r="D18" s="17">
        <f>+Hoja2!$D$107</f>
        <v>220000</v>
      </c>
      <c r="E18" s="17">
        <f>+Hoja2!$E$107</f>
        <v>229999</v>
      </c>
      <c r="F18" s="103" t="str">
        <f>+Hoja2!$F$107</f>
        <v>NEAX -61E</v>
      </c>
      <c r="G18" s="17">
        <f>+Hoja2!$G$107</f>
        <v>10000</v>
      </c>
      <c r="H18" s="17" t="str">
        <f>+Hoja2!$H$107</f>
        <v>B</v>
      </c>
      <c r="I18" s="103" t="str">
        <f>+Hoja2!$I$107</f>
        <v>TDQ2/1</v>
      </c>
      <c r="J18" s="17" t="str">
        <f>+Hoja2!$J$107</f>
        <v>SI</v>
      </c>
      <c r="K18" s="17">
        <f>+Hoja2!$K$107</f>
        <v>2</v>
      </c>
      <c r="L18" s="103" t="str">
        <f>+Hoja2!$L$107</f>
        <v>QUITO</v>
      </c>
    </row>
    <row r="19" spans="1:12" x14ac:dyDescent="0.2">
      <c r="A19" s="230">
        <f t="shared" si="0"/>
        <v>11</v>
      </c>
      <c r="B19" s="103" t="str">
        <f>+Hoja2!$B$108</f>
        <v>MSC6</v>
      </c>
      <c r="C19" s="103" t="str">
        <f>+Hoja2!$C$108</f>
        <v>MARISCAL SUCRE 6</v>
      </c>
      <c r="D19" s="17">
        <f>+Hoja2!$D$108</f>
        <v>986000</v>
      </c>
      <c r="E19" s="17">
        <f>+Hoja2!$E$108</f>
        <v>987127</v>
      </c>
      <c r="F19" s="103" t="str">
        <f>+Hoja2!$F$108</f>
        <v>NEAX-61E</v>
      </c>
      <c r="G19" s="17">
        <f>+Hoja2!$G$108</f>
        <v>1128</v>
      </c>
      <c r="H19" s="17" t="str">
        <f>+Hoja2!$H$108</f>
        <v>B</v>
      </c>
      <c r="I19" s="103" t="str">
        <f>+Hoja2!$I$108</f>
        <v>TDQ2/1</v>
      </c>
      <c r="J19" s="17" t="str">
        <f>+Hoja2!$J$108</f>
        <v>SI</v>
      </c>
      <c r="K19" s="17">
        <f>+Hoja2!$K$108</f>
        <v>2</v>
      </c>
      <c r="L19" s="103" t="str">
        <f>+Hoja2!$L$108</f>
        <v>QUITO</v>
      </c>
    </row>
    <row r="20" spans="1:12" x14ac:dyDescent="0.2">
      <c r="A20" s="75">
        <f t="shared" si="0"/>
        <v>12</v>
      </c>
      <c r="B20" s="103" t="str">
        <f>+Hoja2!$B$109</f>
        <v>MNJ1</v>
      </c>
      <c r="C20" s="103" t="str">
        <f>+Hoja2!$C$109</f>
        <v>MONJAS 1</v>
      </c>
      <c r="D20" s="17">
        <f>+Hoja2!$D$109</f>
        <v>600000</v>
      </c>
      <c r="E20" s="17">
        <f>+Hoja2!$E$109</f>
        <v>605511</v>
      </c>
      <c r="F20" s="103" t="str">
        <f>+Hoja2!$F$109</f>
        <v>NEAX-61M</v>
      </c>
      <c r="G20" s="17">
        <f>+Hoja2!$G$109</f>
        <v>5512</v>
      </c>
      <c r="H20" s="17" t="str">
        <f>+Hoja2!$H$109</f>
        <v>B</v>
      </c>
      <c r="I20" s="103" t="str">
        <f>+Hoja2!$I$109</f>
        <v>TDQ2/1</v>
      </c>
      <c r="J20" s="17" t="str">
        <f>+Hoja2!$J$109</f>
        <v>SI</v>
      </c>
      <c r="K20" s="17">
        <f>+Hoja2!$K$109</f>
        <v>2</v>
      </c>
      <c r="L20" s="103" t="str">
        <f>+Hoja2!$L$109</f>
        <v>QUITO</v>
      </c>
    </row>
    <row r="21" spans="1:12" x14ac:dyDescent="0.2">
      <c r="A21" s="75">
        <f t="shared" si="0"/>
        <v>13</v>
      </c>
      <c r="B21" s="103" t="str">
        <f>+Hoja2!$B$110</f>
        <v>PTD1</v>
      </c>
      <c r="C21" s="103" t="str">
        <f>+Hoja2!$C$110</f>
        <v>PINTADO 1</v>
      </c>
      <c r="D21" s="17">
        <f>+Hoja2!$D$110</f>
        <v>620000</v>
      </c>
      <c r="E21" s="17">
        <f>+Hoja2!$E$110</f>
        <v>629625</v>
      </c>
      <c r="F21" s="103" t="str">
        <f>+Hoja2!$F$110</f>
        <v>NEAX-61M</v>
      </c>
      <c r="G21" s="17">
        <f>+Hoja2!$G$110</f>
        <v>9626</v>
      </c>
      <c r="H21" s="17" t="str">
        <f>+Hoja2!$H$110</f>
        <v>B</v>
      </c>
      <c r="I21" s="103" t="str">
        <f>+Hoja2!$I$110</f>
        <v>TDQ2/1</v>
      </c>
      <c r="J21" s="17" t="str">
        <f>+Hoja2!$J$110</f>
        <v>SI</v>
      </c>
      <c r="K21" s="17">
        <f>+Hoja2!$K$110</f>
        <v>2</v>
      </c>
      <c r="L21" s="103" t="str">
        <f>+Hoja2!$L$110</f>
        <v>QUITO</v>
      </c>
    </row>
    <row r="22" spans="1:12" x14ac:dyDescent="0.2">
      <c r="A22" s="75">
        <f t="shared" si="0"/>
        <v>14</v>
      </c>
      <c r="B22" s="103" t="str">
        <f>+Hoja2!$B$111</f>
        <v>PMSQ</v>
      </c>
      <c r="C22" s="103" t="str">
        <f>+Hoja2!$C$111</f>
        <v>POMASQUI</v>
      </c>
      <c r="D22" s="17">
        <f>+Hoja2!$D$111</f>
        <v>350000</v>
      </c>
      <c r="E22" s="17">
        <f>+Hoja2!$E$111</f>
        <v>352999</v>
      </c>
      <c r="F22" s="103" t="str">
        <f>+Hoja2!$F$111</f>
        <v>NEAX-61E</v>
      </c>
      <c r="G22" s="17">
        <f>+Hoja2!$G$111</f>
        <v>3000</v>
      </c>
      <c r="H22" s="17" t="str">
        <f>+Hoja2!$H$111</f>
        <v>B</v>
      </c>
      <c r="I22" s="103" t="str">
        <f>+Hoja2!$I$111</f>
        <v>TDQ2/1</v>
      </c>
      <c r="J22" s="17" t="str">
        <f>+Hoja2!$J$111</f>
        <v>SI</v>
      </c>
      <c r="K22" s="17">
        <f>+Hoja2!$K$111</f>
        <v>2</v>
      </c>
      <c r="L22" s="103" t="str">
        <f>+Hoja2!$L$111</f>
        <v>PICH</v>
      </c>
    </row>
    <row r="23" spans="1:12" x14ac:dyDescent="0.2">
      <c r="A23" s="75">
        <f t="shared" si="0"/>
        <v>15</v>
      </c>
      <c r="B23" s="103" t="str">
        <f>+Hoja2!$B$112</f>
        <v>QCN4</v>
      </c>
      <c r="C23" s="103" t="str">
        <f>+Hoja2!$C$112</f>
        <v>QUITO CENTRO 4</v>
      </c>
      <c r="D23" s="17">
        <f>+Hoja2!$D$112</f>
        <v>580000</v>
      </c>
      <c r="E23" s="17">
        <f>+Hoja2!$E$112</f>
        <v>584999</v>
      </c>
      <c r="F23" s="103" t="str">
        <f>+Hoja2!$F$112</f>
        <v>NEAX-61M</v>
      </c>
      <c r="G23" s="17">
        <f>+Hoja2!$G$112</f>
        <v>5000</v>
      </c>
      <c r="H23" s="17" t="str">
        <f>+Hoja2!$H$112</f>
        <v>B</v>
      </c>
      <c r="I23" s="103" t="str">
        <f>+Hoja2!$I$112</f>
        <v>TDQ2/1</v>
      </c>
      <c r="J23" s="17" t="str">
        <f>+Hoja2!$J$112</f>
        <v>SI</v>
      </c>
      <c r="K23" s="17">
        <f>+Hoja2!$K$112</f>
        <v>2</v>
      </c>
      <c r="L23" s="103" t="str">
        <f>+Hoja2!$L$112</f>
        <v>QUITO</v>
      </c>
    </row>
    <row r="24" spans="1:12" x14ac:dyDescent="0.2">
      <c r="A24" s="75">
        <f t="shared" si="0"/>
        <v>16</v>
      </c>
      <c r="B24" s="103" t="str">
        <f>+Hoja2!$B$113</f>
        <v>SANP</v>
      </c>
      <c r="C24" s="103" t="str">
        <f>+Hoja2!$C$113</f>
        <v>SAN ANTONIO DE PICHINCHA</v>
      </c>
      <c r="D24" s="17">
        <f>+Hoja2!$D$113</f>
        <v>394000</v>
      </c>
      <c r="E24" s="17">
        <f>+Hoja2!$E$113</f>
        <v>397127</v>
      </c>
      <c r="F24" s="103" t="str">
        <f>+Hoja2!$F$113</f>
        <v>NEAX-61E</v>
      </c>
      <c r="G24" s="17">
        <f>+Hoja2!$G$113</f>
        <v>3128</v>
      </c>
      <c r="H24" s="17" t="str">
        <f>+Hoja2!$H$113</f>
        <v>B</v>
      </c>
      <c r="I24" s="103" t="str">
        <f>+Hoja2!$I$113</f>
        <v>TDQ2</v>
      </c>
      <c r="J24" s="17" t="str">
        <f>+Hoja2!$J$113</f>
        <v>SI</v>
      </c>
      <c r="K24" s="17">
        <f>+Hoja2!$K$113</f>
        <v>2</v>
      </c>
      <c r="L24" s="103" t="str">
        <f>+Hoja2!$L$113</f>
        <v>PICH</v>
      </c>
    </row>
    <row r="25" spans="1:12" x14ac:dyDescent="0.2">
      <c r="A25" s="75">
        <f t="shared" si="0"/>
        <v>17</v>
      </c>
      <c r="B25" s="103" t="str">
        <f>+Hoja2!$B$114</f>
        <v>SGLQ</v>
      </c>
      <c r="C25" s="103" t="str">
        <f>+Hoja2!$C$114</f>
        <v>SANGOLQUÍ</v>
      </c>
      <c r="D25" s="17">
        <f>+Hoja2!$D$114</f>
        <v>330000</v>
      </c>
      <c r="E25" s="17">
        <f>+Hoja2!$E$114</f>
        <v>335027</v>
      </c>
      <c r="F25" s="103" t="str">
        <f>+Hoja2!$F$114</f>
        <v>NEAX-61E</v>
      </c>
      <c r="G25" s="17">
        <f>+Hoja2!$G$114</f>
        <v>5028</v>
      </c>
      <c r="H25" s="17" t="str">
        <f>+Hoja2!$H$114</f>
        <v>B</v>
      </c>
      <c r="I25" s="103" t="str">
        <f>+Hoja2!$I$114</f>
        <v>TDQ2</v>
      </c>
      <c r="J25" s="17" t="str">
        <f>+Hoja2!$J$114</f>
        <v>SI</v>
      </c>
      <c r="K25" s="17">
        <f>+Hoja2!$K$114</f>
        <v>2</v>
      </c>
      <c r="L25" s="103" t="str">
        <f>+Hoja2!$L$114</f>
        <v>PICH</v>
      </c>
    </row>
    <row r="26" spans="1:12" x14ac:dyDescent="0.2">
      <c r="A26" s="75">
        <f t="shared" si="0"/>
        <v>18</v>
      </c>
      <c r="B26" s="103" t="str">
        <f>+Hoja2!$B$115</f>
        <v>STD1</v>
      </c>
      <c r="C26" s="103" t="str">
        <f>+Hoja2!$C$115</f>
        <v>SANTO DOMINGO 1</v>
      </c>
      <c r="D26" s="17">
        <f>+Hoja2!$D$115</f>
        <v>750000</v>
      </c>
      <c r="E26" s="17">
        <f>+Hoja2!$E$115</f>
        <v>769999</v>
      </c>
      <c r="F26" s="103" t="str">
        <f>+Hoja2!$F$115</f>
        <v>NEAX-61E</v>
      </c>
      <c r="G26" s="17">
        <f>+Hoja2!$G$115</f>
        <v>20000</v>
      </c>
      <c r="H26" s="17" t="str">
        <f>+Hoja2!$H$115</f>
        <v>B</v>
      </c>
      <c r="I26" s="103" t="str">
        <f>+Hoja2!$I$115</f>
        <v>TDQ2/1</v>
      </c>
      <c r="J26" s="17" t="str">
        <f>+Hoja2!$J$115</f>
        <v>SI</v>
      </c>
      <c r="K26" s="17">
        <f>+Hoja2!$K$115</f>
        <v>2</v>
      </c>
      <c r="L26" s="103" t="str">
        <f>+Hoja2!$L$115</f>
        <v>PICH</v>
      </c>
    </row>
    <row r="27" spans="1:12" x14ac:dyDescent="0.2">
      <c r="A27" s="75">
        <f t="shared" si="0"/>
        <v>19</v>
      </c>
      <c r="B27" s="103" t="str">
        <f>+Hoja2!$B$116</f>
        <v>GRDA</v>
      </c>
      <c r="C27" s="103" t="str">
        <f>+Hoja2!$C$116</f>
        <v>GUARANDA</v>
      </c>
      <c r="D27" s="17">
        <f>+Hoja2!$D$116</f>
        <v>980000</v>
      </c>
      <c r="E27" s="17">
        <f>+Hoja2!$E$116</f>
        <v>982967</v>
      </c>
      <c r="F27" s="103" t="str">
        <f>+Hoja2!$F$116</f>
        <v>NEAX-61M</v>
      </c>
      <c r="G27" s="17">
        <f>+Hoja2!$G$116</f>
        <v>2968</v>
      </c>
      <c r="H27" s="17" t="str">
        <f>+Hoja2!$H$116</f>
        <v>B</v>
      </c>
      <c r="I27" s="103" t="str">
        <f>+Hoja2!$I$116</f>
        <v>TDA</v>
      </c>
      <c r="J27" s="17" t="str">
        <f>+Hoja2!$J$116</f>
        <v>SI</v>
      </c>
      <c r="K27" s="17">
        <f>+Hoja2!$K$116</f>
        <v>3</v>
      </c>
      <c r="L27" s="103" t="str">
        <f>+Hoja2!$L$116</f>
        <v>BOLI</v>
      </c>
    </row>
    <row r="28" spans="1:12" x14ac:dyDescent="0.2">
      <c r="A28" s="75">
        <f t="shared" ref="A28:A33" si="1">SUM(A27+1)</f>
        <v>20</v>
      </c>
      <c r="B28" s="103" t="str">
        <f>+Hoja2!$B$117</f>
        <v>LAT2</v>
      </c>
      <c r="C28" s="103" t="str">
        <f>+Hoja2!$C$117</f>
        <v>LATACUNGA 2</v>
      </c>
      <c r="D28" s="17">
        <f>+Hoja2!$D$117</f>
        <v>810000</v>
      </c>
      <c r="E28" s="17">
        <f>+Hoja2!$E$117</f>
        <v>814999</v>
      </c>
      <c r="F28" s="103" t="str">
        <f>+Hoja2!$F$117</f>
        <v>NEAX-61E</v>
      </c>
      <c r="G28" s="17">
        <f>+Hoja2!$G$117</f>
        <v>5000</v>
      </c>
      <c r="H28" s="17" t="str">
        <f>+Hoja2!$H$117</f>
        <v>B</v>
      </c>
      <c r="I28" s="103" t="str">
        <f>+Hoja2!$I$117</f>
        <v>TDA</v>
      </c>
      <c r="J28" s="17" t="str">
        <f>+Hoja2!$J$117</f>
        <v>SI</v>
      </c>
      <c r="K28" s="17">
        <f>+Hoja2!$K$117</f>
        <v>3</v>
      </c>
      <c r="L28" s="103" t="str">
        <f>+Hoja2!$L$117</f>
        <v>COTX</v>
      </c>
    </row>
    <row r="29" spans="1:12" x14ac:dyDescent="0.2">
      <c r="A29" s="75">
        <f t="shared" si="1"/>
        <v>21</v>
      </c>
      <c r="B29" s="103" t="str">
        <f>+Hoja2!$B$118</f>
        <v>RIOB</v>
      </c>
      <c r="C29" s="103" t="str">
        <f>+Hoja2!$C$118</f>
        <v>RIOBAMBA</v>
      </c>
      <c r="D29" s="17">
        <f>+Hoja2!$D$118</f>
        <v>960000</v>
      </c>
      <c r="E29" s="17">
        <f>+Hoja2!$E$118</f>
        <v>969999</v>
      </c>
      <c r="F29" s="103" t="str">
        <f>+Hoja2!$F$118</f>
        <v>NEAX-61E</v>
      </c>
      <c r="G29" s="17">
        <f>+Hoja2!$G$118</f>
        <v>10000</v>
      </c>
      <c r="H29" s="17" t="str">
        <f>+Hoja2!$H$118</f>
        <v>B</v>
      </c>
      <c r="I29" s="103" t="str">
        <f>+Hoja2!$I$118</f>
        <v>TDA</v>
      </c>
      <c r="J29" s="17" t="str">
        <f>+Hoja2!$J$118</f>
        <v>SI</v>
      </c>
      <c r="K29" s="17">
        <f>+Hoja2!$K$118</f>
        <v>3</v>
      </c>
      <c r="L29" s="103" t="str">
        <f>+Hoja2!$L$118</f>
        <v>CHIM</v>
      </c>
    </row>
    <row r="30" spans="1:12" x14ac:dyDescent="0.2">
      <c r="A30" s="75">
        <f t="shared" si="1"/>
        <v>22</v>
      </c>
      <c r="B30" s="103" t="str">
        <f>+Hoja2!$B$119</f>
        <v>RIOB</v>
      </c>
      <c r="C30" s="103" t="str">
        <f>+Hoja2!$C$119</f>
        <v>RIOBAMBA (AMP)</v>
      </c>
      <c r="D30" s="17">
        <f>+Hoja2!$D$119</f>
        <v>940000</v>
      </c>
      <c r="E30" s="17">
        <f>+Hoja2!$E$119</f>
        <v>949999</v>
      </c>
      <c r="F30" s="103" t="str">
        <f>+Hoja2!$F$119</f>
        <v>NEAX-61E</v>
      </c>
      <c r="G30" s="17">
        <f>+Hoja2!$G$119</f>
        <v>10000</v>
      </c>
      <c r="H30" s="17" t="str">
        <f>+Hoja2!$H$119</f>
        <v>B</v>
      </c>
      <c r="I30" s="103" t="str">
        <f>+Hoja2!$I$119</f>
        <v>TDA</v>
      </c>
      <c r="J30" s="17" t="str">
        <f>+Hoja2!$J$119</f>
        <v>SI</v>
      </c>
      <c r="K30" s="17">
        <f>+Hoja2!$K$119</f>
        <v>3</v>
      </c>
      <c r="L30" s="103" t="str">
        <f>+Hoja2!$L$119</f>
        <v>CHIM</v>
      </c>
    </row>
    <row r="31" spans="1:12" x14ac:dyDescent="0.2">
      <c r="A31" s="75">
        <f t="shared" si="1"/>
        <v>23</v>
      </c>
      <c r="B31" s="103" t="str">
        <f>+Hoja2!$B$120</f>
        <v>SJCH</v>
      </c>
      <c r="C31" s="103" t="str">
        <f>+Hoja2!$C$120</f>
        <v>S.J. CHIMBO-GRDA</v>
      </c>
      <c r="D31" s="17">
        <f>+Hoja2!$D$120</f>
        <v>988000</v>
      </c>
      <c r="E31" s="17">
        <f>+Hoja2!$E$120</f>
        <v>988499</v>
      </c>
      <c r="F31" s="103" t="str">
        <f>+Hoja2!$F$120</f>
        <v>CONCENTRAD</v>
      </c>
      <c r="G31" s="17">
        <f>+Hoja2!$G$120</f>
        <v>500</v>
      </c>
      <c r="H31" s="17" t="str">
        <f>+Hoja2!$H$120</f>
        <v>B</v>
      </c>
      <c r="I31" s="103" t="str">
        <f>+Hoja2!$I$120</f>
        <v>TDA</v>
      </c>
      <c r="J31" s="17" t="str">
        <f>+Hoja2!$J$120</f>
        <v>SI</v>
      </c>
      <c r="K31" s="17">
        <f>+Hoja2!$K$120</f>
        <v>3</v>
      </c>
      <c r="L31" s="103" t="str">
        <f>+Hoja2!$L$120</f>
        <v>BOLI</v>
      </c>
    </row>
    <row r="32" spans="1:12" x14ac:dyDescent="0.2">
      <c r="A32" s="75">
        <f t="shared" si="1"/>
        <v>24</v>
      </c>
      <c r="B32" s="103" t="str">
        <f>+Hoja2!$B$121</f>
        <v>SMBB</v>
      </c>
      <c r="C32" s="103" t="str">
        <f>+Hoja2!$C$121</f>
        <v>S.M. BOLÍVAR</v>
      </c>
      <c r="D32" s="17">
        <f>+Hoja2!$D$121</f>
        <v>989000</v>
      </c>
      <c r="E32" s="17">
        <f>+Hoja2!$E$121</f>
        <v>989499</v>
      </c>
      <c r="F32" s="103" t="str">
        <f>+Hoja2!$F$121</f>
        <v>CONCENTRAD</v>
      </c>
      <c r="G32" s="17">
        <f>+Hoja2!$G$121</f>
        <v>500</v>
      </c>
      <c r="H32" s="17" t="str">
        <f>+Hoja2!$H$121</f>
        <v>B</v>
      </c>
      <c r="I32" s="103" t="str">
        <f>+Hoja2!$I$121</f>
        <v>TDA</v>
      </c>
      <c r="J32" s="17" t="str">
        <f>+Hoja2!$J$121</f>
        <v>SI</v>
      </c>
      <c r="K32" s="17">
        <f>+Hoja2!$K$121</f>
        <v>3</v>
      </c>
      <c r="L32" s="103" t="str">
        <f>+Hoja2!$L$121</f>
        <v>BOLI</v>
      </c>
    </row>
    <row r="33" spans="1:12" x14ac:dyDescent="0.2">
      <c r="A33" s="75">
        <f t="shared" si="1"/>
        <v>25</v>
      </c>
      <c r="B33" s="103" t="str">
        <f>+Hoja2!$B$122</f>
        <v>ESM2</v>
      </c>
      <c r="C33" s="103" t="str">
        <f>+Hoja2!$C$122</f>
        <v>ESMERALDAS 2</v>
      </c>
      <c r="D33" s="17">
        <f>+Hoja2!$D$122</f>
        <v>720000</v>
      </c>
      <c r="E33" s="17">
        <f>+Hoja2!$E$122</f>
        <v>728996</v>
      </c>
      <c r="F33" s="103" t="str">
        <f>+Hoja2!$F$122</f>
        <v>NEAX-61E</v>
      </c>
      <c r="G33" s="17">
        <f>+Hoja2!$G$122</f>
        <v>8997</v>
      </c>
      <c r="H33" s="17" t="str">
        <f>+Hoja2!$H$122</f>
        <v>B</v>
      </c>
      <c r="I33" s="103" t="str">
        <f>+Hoja2!$I$122</f>
        <v>TDQ2/1</v>
      </c>
      <c r="J33" s="17" t="str">
        <f>+Hoja2!$J$122</f>
        <v>SI</v>
      </c>
      <c r="K33" s="17">
        <f>+Hoja2!$K$122</f>
        <v>6</v>
      </c>
      <c r="L33" s="103" t="str">
        <f>+Hoja2!$L$122</f>
        <v>ESME</v>
      </c>
    </row>
    <row r="34" spans="1:12" ht="13.5" thickBot="1" x14ac:dyDescent="0.25">
      <c r="A34" s="77"/>
      <c r="B34" s="104"/>
      <c r="C34" s="104"/>
      <c r="D34" s="16"/>
      <c r="E34" s="16"/>
      <c r="F34" s="104"/>
      <c r="G34" s="24" t="s">
        <v>16</v>
      </c>
      <c r="H34" s="24"/>
      <c r="I34" s="104"/>
      <c r="J34" s="24"/>
      <c r="K34" s="24"/>
      <c r="L34" s="132"/>
    </row>
    <row r="35" spans="1:12" x14ac:dyDescent="0.2">
      <c r="A35" s="81"/>
      <c r="B35" s="15"/>
      <c r="C35" s="111"/>
      <c r="D35" s="15"/>
      <c r="E35" s="15"/>
      <c r="F35" s="111"/>
      <c r="G35" s="15"/>
      <c r="H35" s="15"/>
      <c r="I35" s="111"/>
      <c r="J35" s="15"/>
      <c r="K35" s="15"/>
      <c r="L35" s="111"/>
    </row>
    <row r="36" spans="1:12" x14ac:dyDescent="0.2">
      <c r="A36" s="81"/>
      <c r="B36" s="15"/>
      <c r="C36" s="113" t="s">
        <v>114</v>
      </c>
      <c r="D36" s="52"/>
      <c r="E36" s="52"/>
      <c r="F36" s="112"/>
      <c r="G36" s="350">
        <f>SUM(G9:G33)</f>
        <v>171333</v>
      </c>
      <c r="H36" s="15"/>
      <c r="I36" s="111"/>
      <c r="J36" s="15"/>
      <c r="K36" s="15"/>
      <c r="L36" s="111"/>
    </row>
    <row r="37" spans="1:12" x14ac:dyDescent="0.2">
      <c r="A37" s="81"/>
      <c r="B37" s="15"/>
      <c r="C37" s="111"/>
      <c r="D37" s="15"/>
      <c r="E37" s="15"/>
      <c r="F37" s="111"/>
      <c r="G37" s="15"/>
      <c r="H37" s="15"/>
      <c r="I37" s="111"/>
      <c r="J37" s="15"/>
      <c r="K37" s="15"/>
      <c r="L37" s="111"/>
    </row>
  </sheetData>
  <phoneticPr fontId="6" type="noConversion"/>
  <printOptions horizontalCentered="1"/>
  <pageMargins left="0.75" right="0.41" top="1.28" bottom="1" header="0.67" footer="0.511811024"/>
  <pageSetup paperSize="9" orientation="portrait" r:id="rId1"/>
  <headerFooter alignWithMargins="0">
    <oddFooter>&amp;CPágina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24</vt:i4>
      </vt:variant>
      <vt:variant>
        <vt:lpstr>Rangos con nombre</vt:lpstr>
      </vt:variant>
      <vt:variant>
        <vt:i4>24</vt:i4>
      </vt:variant>
    </vt:vector>
  </HeadingPairs>
  <TitlesOfParts>
    <vt:vector size="48" baseType="lpstr">
      <vt:lpstr>Hoja1</vt:lpstr>
      <vt:lpstr>Hoja2</vt:lpstr>
      <vt:lpstr>Hoja3</vt:lpstr>
      <vt:lpstr>Hoja4</vt:lpstr>
      <vt:lpstr>Hoja5</vt:lpstr>
      <vt:lpstr>ALCATEL</vt:lpstr>
      <vt:lpstr> ERICSSON D</vt:lpstr>
      <vt:lpstr>ERICSSON A</vt:lpstr>
      <vt:lpstr>NEC</vt:lpstr>
      <vt:lpstr>RURALES D</vt:lpstr>
      <vt:lpstr>RURALES A1</vt:lpstr>
      <vt:lpstr>RURALES A2 </vt:lpstr>
      <vt:lpstr>PABX Y CELULAR</vt:lpstr>
      <vt:lpstr>RESUMEN</vt:lpstr>
      <vt:lpstr>Gráficos</vt:lpstr>
      <vt:lpstr>ANEXO 92</vt:lpstr>
      <vt:lpstr>ANEXO 93</vt:lpstr>
      <vt:lpstr>ANEXO 94</vt:lpstr>
      <vt:lpstr>ANEXO 95</vt:lpstr>
      <vt:lpstr>ANEXO 96</vt:lpstr>
      <vt:lpstr>ANEXO 97</vt:lpstr>
      <vt:lpstr>ANEXO 98</vt:lpstr>
      <vt:lpstr>ANEXO 99</vt:lpstr>
      <vt:lpstr>SEÑALIZACION</vt:lpstr>
      <vt:lpstr>'ANEXO 92'!Área_de_impresión</vt:lpstr>
      <vt:lpstr>'ANEXO 93'!Área_de_impresión</vt:lpstr>
      <vt:lpstr>'ANEXO 94'!Área_de_impresión</vt:lpstr>
      <vt:lpstr>'ANEXO 95'!Área_de_impresión</vt:lpstr>
      <vt:lpstr>'ANEXO 96'!Área_de_impresión</vt:lpstr>
      <vt:lpstr>'ANEXO 97'!Área_de_impresión</vt:lpstr>
      <vt:lpstr>'ANEXO 98'!Área_de_impresión</vt:lpstr>
      <vt:lpstr>'ANEXO 99'!Área_de_impresión</vt:lpstr>
      <vt:lpstr>Hoja2!Área_de_impresión</vt:lpstr>
      <vt:lpstr>Hoja3!Área_de_impresión</vt:lpstr>
      <vt:lpstr>RESUMEN!Área_de_impresión</vt:lpstr>
      <vt:lpstr>SEÑALIZACION!Área_de_impresión</vt:lpstr>
      <vt:lpstr>'ANEXO 92'!Títulos_a_imprimir</vt:lpstr>
      <vt:lpstr>'ANEXO 93'!Títulos_a_imprimir</vt:lpstr>
      <vt:lpstr>'ANEXO 94'!Títulos_a_imprimir</vt:lpstr>
      <vt:lpstr>'ANEXO 95'!Títulos_a_imprimir</vt:lpstr>
      <vt:lpstr>'ANEXO 96'!Títulos_a_imprimir</vt:lpstr>
      <vt:lpstr>'ANEXO 97'!Títulos_a_imprimir</vt:lpstr>
      <vt:lpstr>'ANEXO 98'!Títulos_a_imprimir</vt:lpstr>
      <vt:lpstr>'ANEXO 99'!Títulos_a_imprimir</vt:lpstr>
      <vt:lpstr>Hoja1!Títulos_a_imprimir</vt:lpstr>
      <vt:lpstr>Hoja2!Títulos_a_imprimir</vt:lpstr>
      <vt:lpstr>Hoja3!Títulos_a_imprimir</vt:lpstr>
      <vt:lpstr>SEÑALIZACION!Títulos_a_imprimir</vt:lpstr>
    </vt:vector>
  </TitlesOfParts>
  <Company>SECRETARÍA NACIONAL DE TELECOMUNICACIONES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Informe Mensual ENERO 2010</dc:title>
  <dc:creator>PATRICIA TRUJILLO</dc:creator>
  <dc:description>Trámtes DGP-2010</dc:description>
  <cp:lastModifiedBy>Daniela Estrella</cp:lastModifiedBy>
  <cp:lastPrinted>2013-07-08T20:03:21Z</cp:lastPrinted>
  <dcterms:created xsi:type="dcterms:W3CDTF">1997-10-10T18:06:27Z</dcterms:created>
  <dcterms:modified xsi:type="dcterms:W3CDTF">2013-10-10T15:57:46Z</dcterms:modified>
</cp:coreProperties>
</file>